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840" windowHeight="56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<sst xmlns="http://schemas.openxmlformats.org/spreadsheetml/2006/main" count="19" uniqueCount="17">
  <si>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m/s</t>
  </si>
  <si>
    <t>t</t>
  </si>
  <si>
    <t>x</t>
  </si>
  <si>
    <t>y</t>
  </si>
  <si>
    <t>a =</t>
  </si>
  <si>
    <t>°</t>
  </si>
  <si>
    <t>m</t>
  </si>
  <si>
    <t>g =</t>
  </si>
  <si>
    <t>m/s²</t>
  </si>
  <si>
    <t>Mouvement de projectiles dans un champ de pesanteur uniforme sans frottement</t>
  </si>
  <si>
    <t>vitesse initiale</t>
  </si>
  <si>
    <t>angle de tir</t>
  </si>
  <si>
    <t>constante du lieu</t>
  </si>
  <si>
    <r>
      <t>portée : X</t>
    </r>
    <r>
      <rPr>
        <b/>
        <vertAlign val="subscript"/>
        <sz val="14"/>
        <rFont val="Arial"/>
        <family val="2"/>
      </rPr>
      <t>max</t>
    </r>
    <r>
      <rPr>
        <b/>
        <sz val="14"/>
        <rFont val="Arial"/>
        <family val="2"/>
      </rPr>
      <t xml:space="preserve"> =</t>
    </r>
  </si>
  <si>
    <r>
      <t>flèche : Y</t>
    </r>
    <r>
      <rPr>
        <b/>
        <vertAlign val="subscript"/>
        <sz val="14"/>
        <rFont val="Arial"/>
        <family val="2"/>
      </rPr>
      <t>max</t>
    </r>
    <r>
      <rPr>
        <b/>
        <sz val="14"/>
        <rFont val="Arial"/>
        <family val="2"/>
      </rPr>
      <t xml:space="preserve"> =</t>
    </r>
  </si>
  <si>
    <t>vo =</t>
  </si>
  <si>
    <t>Position de la cible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</si>
</sst>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Symbol"/>
      <family val="1"/>
    </font>
    <font>
      <sz val="14"/>
      <name val="Times New Roman"/>
      <family val="1"/>
    </font>
    <font>
      <b/>
      <sz val="8"/>
      <color indexed="10"/>
      <name val="Arial"/>
      <family val="2"/>
    </font>
    <font>
      <b/>
      <vertAlign val="subscript"/>
      <sz val="14"/>
      <name val="Arial"/>
      <family val="2"/>
    </font>
    <font>
      <b/>
      <sz val="18"/>
      <color indexed="49"/>
      <name val="Arial"/>
      <family val="2"/>
    </font>
    <font>
      <sz val="10"/>
      <color indexed="43"/>
      <name val="Arial"/>
      <family val="2"/>
    </font>
    <font>
      <sz val="10"/>
      <color indexed="26"/>
      <name val="Arial"/>
      <family val="2"/>
    </font>
    <font>
      <sz val="2.75"/>
      <name val="Arial"/>
      <family val="0"/>
    </font>
    <font>
      <sz val="1.75"/>
      <name val="Arial"/>
      <family val="0"/>
    </font>
    <font>
      <sz val="18"/>
      <color indexed="26"/>
      <name val="Arial"/>
      <family val="2"/>
    </font>
    <font>
      <sz val="10"/>
      <color indexed="2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3" borderId="0" xfId="0" applyFont="1" applyFill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2" borderId="7" xfId="0" applyFont="1" applyFill="1" applyBorder="1" applyAlignment="1">
      <alignment/>
    </xf>
    <xf numFmtId="2" fontId="5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trajectoire du projectile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C0"/>
        </a:solidFill>
        <a:ln w="25400">
          <a:solidFill/>
        </a:ln>
      </c:spPr>
    </c:title>
    <c:plotArea>
      <c:layout>
        <c:manualLayout>
          <c:xMode val="edge"/>
          <c:yMode val="edge"/>
          <c:x val="0.051"/>
          <c:y val="0.16225"/>
          <c:w val="0.868"/>
          <c:h val="0.724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Feuil1!$L$3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24242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Feuil1!$K$4:$K$130</c:f>
              <c:numCache>
                <c:ptCount val="127"/>
                <c:pt idx="0">
                  <c:v>0</c:v>
                </c:pt>
                <c:pt idx="1">
                  <c:v>0.48480962024633717</c:v>
                </c:pt>
                <c:pt idx="2">
                  <c:v>0.9696192404926743</c:v>
                </c:pt>
                <c:pt idx="3">
                  <c:v>1.4544288607390115</c:v>
                </c:pt>
                <c:pt idx="4">
                  <c:v>1.9392384809853487</c:v>
                </c:pt>
                <c:pt idx="5">
                  <c:v>2.4240481012316857</c:v>
                </c:pt>
                <c:pt idx="6">
                  <c:v>2.908857721478023</c:v>
                </c:pt>
                <c:pt idx="7">
                  <c:v>3.3936673417243597</c:v>
                </c:pt>
                <c:pt idx="8">
                  <c:v>3.8784769619706974</c:v>
                </c:pt>
                <c:pt idx="9">
                  <c:v>4.363286582217034</c:v>
                </c:pt>
                <c:pt idx="10">
                  <c:v>4.848096202463371</c:v>
                </c:pt>
                <c:pt idx="11">
                  <c:v>5.332905822709709</c:v>
                </c:pt>
                <c:pt idx="12">
                  <c:v>5.817715442956046</c:v>
                </c:pt>
                <c:pt idx="13">
                  <c:v>6.302525063202383</c:v>
                </c:pt>
                <c:pt idx="14">
                  <c:v>6.787334683448719</c:v>
                </c:pt>
                <c:pt idx="15">
                  <c:v>7.2721443036950575</c:v>
                </c:pt>
                <c:pt idx="16">
                  <c:v>7.756953923941395</c:v>
                </c:pt>
                <c:pt idx="17">
                  <c:v>8.241763544187732</c:v>
                </c:pt>
                <c:pt idx="18">
                  <c:v>8.726573164434068</c:v>
                </c:pt>
                <c:pt idx="19">
                  <c:v>9.211382784680405</c:v>
                </c:pt>
                <c:pt idx="20">
                  <c:v>9.696192404926743</c:v>
                </c:pt>
                <c:pt idx="21">
                  <c:v>10.18100202517308</c:v>
                </c:pt>
                <c:pt idx="22">
                  <c:v>10.665811645419417</c:v>
                </c:pt>
                <c:pt idx="23">
                  <c:v>11.150621265665754</c:v>
                </c:pt>
                <c:pt idx="24">
                  <c:v>11.635430885912092</c:v>
                </c:pt>
                <c:pt idx="25">
                  <c:v>12.120240506158428</c:v>
                </c:pt>
                <c:pt idx="26">
                  <c:v>12.605050126404766</c:v>
                </c:pt>
                <c:pt idx="27">
                  <c:v>13.089859746651104</c:v>
                </c:pt>
                <c:pt idx="28">
                  <c:v>13.574669366897439</c:v>
                </c:pt>
                <c:pt idx="29">
                  <c:v>14.059478987143777</c:v>
                </c:pt>
                <c:pt idx="30">
                  <c:v>14.544288607390115</c:v>
                </c:pt>
                <c:pt idx="31">
                  <c:v>15.029098227636451</c:v>
                </c:pt>
                <c:pt idx="32">
                  <c:v>15.51390784788279</c:v>
                </c:pt>
                <c:pt idx="33">
                  <c:v>15.998717468129124</c:v>
                </c:pt>
                <c:pt idx="34">
                  <c:v>16.483527088375464</c:v>
                </c:pt>
                <c:pt idx="35">
                  <c:v>16.9683367086218</c:v>
                </c:pt>
                <c:pt idx="36">
                  <c:v>17.453146328868137</c:v>
                </c:pt>
                <c:pt idx="37">
                  <c:v>17.937955949114475</c:v>
                </c:pt>
                <c:pt idx="38">
                  <c:v>18.42276556936081</c:v>
                </c:pt>
                <c:pt idx="39">
                  <c:v>18.907575189607147</c:v>
                </c:pt>
                <c:pt idx="40">
                  <c:v>19.392384809853485</c:v>
                </c:pt>
                <c:pt idx="41">
                  <c:v>19.87719443009982</c:v>
                </c:pt>
                <c:pt idx="42">
                  <c:v>20.36200405034616</c:v>
                </c:pt>
                <c:pt idx="43">
                  <c:v>20.846813670592496</c:v>
                </c:pt>
                <c:pt idx="44">
                  <c:v>21.331623290838834</c:v>
                </c:pt>
                <c:pt idx="45">
                  <c:v>21.816432911085172</c:v>
                </c:pt>
                <c:pt idx="46">
                  <c:v>22.301242531331507</c:v>
                </c:pt>
                <c:pt idx="47">
                  <c:v>22.786052151577845</c:v>
                </c:pt>
                <c:pt idx="48">
                  <c:v>23.270861771824183</c:v>
                </c:pt>
                <c:pt idx="49">
                  <c:v>23.75567139207052</c:v>
                </c:pt>
                <c:pt idx="50">
                  <c:v>24.240481012316856</c:v>
                </c:pt>
                <c:pt idx="51">
                  <c:v>24.72529063256319</c:v>
                </c:pt>
                <c:pt idx="52">
                  <c:v>25.210100252809532</c:v>
                </c:pt>
                <c:pt idx="53">
                  <c:v>25.694909873055867</c:v>
                </c:pt>
                <c:pt idx="54">
                  <c:v>26.17971949330221</c:v>
                </c:pt>
                <c:pt idx="55">
                  <c:v>26.664529113548543</c:v>
                </c:pt>
                <c:pt idx="56">
                  <c:v>27.149338733794877</c:v>
                </c:pt>
                <c:pt idx="57">
                  <c:v>27.63414835404122</c:v>
                </c:pt>
                <c:pt idx="58">
                  <c:v>28.118957974287554</c:v>
                </c:pt>
                <c:pt idx="59">
                  <c:v>28.603767594533892</c:v>
                </c:pt>
                <c:pt idx="60">
                  <c:v>29.08857721478023</c:v>
                </c:pt>
                <c:pt idx="61">
                  <c:v>29.573386835026565</c:v>
                </c:pt>
                <c:pt idx="62">
                  <c:v>30.058196455272903</c:v>
                </c:pt>
                <c:pt idx="63">
                  <c:v>30.543006075519237</c:v>
                </c:pt>
                <c:pt idx="64">
                  <c:v>31.02781569576558</c:v>
                </c:pt>
                <c:pt idx="65">
                  <c:v>31.512625316011913</c:v>
                </c:pt>
                <c:pt idx="66">
                  <c:v>31.997434936258248</c:v>
                </c:pt>
                <c:pt idx="67">
                  <c:v>32.48224455650459</c:v>
                </c:pt>
                <c:pt idx="68">
                  <c:v>32.96705417675093</c:v>
                </c:pt>
                <c:pt idx="69">
                  <c:v>33.451863796997266</c:v>
                </c:pt>
                <c:pt idx="70">
                  <c:v>33.9366734172436</c:v>
                </c:pt>
                <c:pt idx="71">
                  <c:v>34.421483037489935</c:v>
                </c:pt>
                <c:pt idx="72">
                  <c:v>34.90629265773627</c:v>
                </c:pt>
                <c:pt idx="73">
                  <c:v>35.39110227798261</c:v>
                </c:pt>
                <c:pt idx="74">
                  <c:v>35.87591189822895</c:v>
                </c:pt>
                <c:pt idx="75">
                  <c:v>36.36072151847529</c:v>
                </c:pt>
                <c:pt idx="76">
                  <c:v>36.84553113872172</c:v>
                </c:pt>
                <c:pt idx="77">
                  <c:v>37.330340758967964</c:v>
                </c:pt>
                <c:pt idx="78">
                  <c:v>37.815150379214394</c:v>
                </c:pt>
                <c:pt idx="79">
                  <c:v>38.29995999946073</c:v>
                </c:pt>
                <c:pt idx="80">
                  <c:v>38.78476961970706</c:v>
                </c:pt>
                <c:pt idx="81">
                  <c:v>39.2695792399534</c:v>
                </c:pt>
                <c:pt idx="82">
                  <c:v>39.75438886019975</c:v>
                </c:pt>
                <c:pt idx="83">
                  <c:v>40.23919848044608</c:v>
                </c:pt>
                <c:pt idx="84">
                  <c:v>40.724008100692416</c:v>
                </c:pt>
                <c:pt idx="85">
                  <c:v>41.208817720938754</c:v>
                </c:pt>
                <c:pt idx="86">
                  <c:v>41.693627341185085</c:v>
                </c:pt>
                <c:pt idx="87">
                  <c:v>42.17843696143143</c:v>
                </c:pt>
                <c:pt idx="88">
                  <c:v>42.66324658167777</c:v>
                </c:pt>
                <c:pt idx="89">
                  <c:v>43.1480562019241</c:v>
                </c:pt>
                <c:pt idx="90">
                  <c:v>43.63286582217044</c:v>
                </c:pt>
                <c:pt idx="91">
                  <c:v>44.117675442416775</c:v>
                </c:pt>
                <c:pt idx="92">
                  <c:v>44.60248506266311</c:v>
                </c:pt>
                <c:pt idx="93">
                  <c:v>45.08729468290945</c:v>
                </c:pt>
                <c:pt idx="94">
                  <c:v>45.57210430315579</c:v>
                </c:pt>
                <c:pt idx="95">
                  <c:v>46.05691392340212</c:v>
                </c:pt>
                <c:pt idx="96">
                  <c:v>55.75310632832887</c:v>
                </c:pt>
                <c:pt idx="97">
                  <c:v>65.4492987332556</c:v>
                </c:pt>
                <c:pt idx="98">
                  <c:v>75.14549113818235</c:v>
                </c:pt>
                <c:pt idx="99">
                  <c:v>84.8416835431091</c:v>
                </c:pt>
                <c:pt idx="100">
                  <c:v>94.53787594803585</c:v>
                </c:pt>
                <c:pt idx="101">
                  <c:v>104.23406835296248</c:v>
                </c:pt>
                <c:pt idx="102">
                  <c:v>113.93026075788923</c:v>
                </c:pt>
                <c:pt idx="103">
                  <c:v>123.62645316281596</c:v>
                </c:pt>
                <c:pt idx="104">
                  <c:v>133.3226455677427</c:v>
                </c:pt>
                <c:pt idx="105">
                  <c:v>143.01883797266944</c:v>
                </c:pt>
                <c:pt idx="106">
                  <c:v>152.7150303775962</c:v>
                </c:pt>
                <c:pt idx="107">
                  <c:v>162.41122278252294</c:v>
                </c:pt>
                <c:pt idx="108">
                  <c:v>172.10741518744967</c:v>
                </c:pt>
                <c:pt idx="109">
                  <c:v>181.80360759237644</c:v>
                </c:pt>
                <c:pt idx="110">
                  <c:v>191.49979999730317</c:v>
                </c:pt>
                <c:pt idx="111">
                  <c:v>201.1959924022299</c:v>
                </c:pt>
                <c:pt idx="112">
                  <c:v>210.89218480715667</c:v>
                </c:pt>
                <c:pt idx="113">
                  <c:v>220.5883772120834</c:v>
                </c:pt>
                <c:pt idx="114">
                  <c:v>230.28456961701013</c:v>
                </c:pt>
                <c:pt idx="115">
                  <c:v>239.98076202193687</c:v>
                </c:pt>
                <c:pt idx="116">
                  <c:v>249.67695442686363</c:v>
                </c:pt>
                <c:pt idx="117">
                  <c:v>259.3731468317904</c:v>
                </c:pt>
                <c:pt idx="118">
                  <c:v>269.0693392367171</c:v>
                </c:pt>
                <c:pt idx="119">
                  <c:v>278.76553164164386</c:v>
                </c:pt>
                <c:pt idx="120">
                  <c:v>288.4617240465706</c:v>
                </c:pt>
                <c:pt idx="121">
                  <c:v>298.15791645149733</c:v>
                </c:pt>
                <c:pt idx="122">
                  <c:v>307.8541088564241</c:v>
                </c:pt>
                <c:pt idx="123">
                  <c:v>317.5503012613508</c:v>
                </c:pt>
                <c:pt idx="124">
                  <c:v>327.24649366627756</c:v>
                </c:pt>
                <c:pt idx="125">
                  <c:v>336.9426860712043</c:v>
                </c:pt>
              </c:numCache>
            </c:numRef>
          </c:xVal>
          <c:yVal>
            <c:numRef>
              <c:f>Feuil1!$L$4:$L$130</c:f>
              <c:numCache>
                <c:ptCount val="127"/>
                <c:pt idx="0">
                  <c:v>0</c:v>
                </c:pt>
                <c:pt idx="1">
                  <c:v>0.8623572071393959</c:v>
                </c:pt>
                <c:pt idx="2">
                  <c:v>1.7001894142787917</c:v>
                </c:pt>
                <c:pt idx="3">
                  <c:v>2.5134966214181875</c:v>
                </c:pt>
                <c:pt idx="4">
                  <c:v>3.3022788285575833</c:v>
                </c:pt>
                <c:pt idx="5">
                  <c:v>4.066536035696979</c:v>
                </c:pt>
                <c:pt idx="6">
                  <c:v>4.806268242836375</c:v>
                </c:pt>
                <c:pt idx="7">
                  <c:v>5.52147544997577</c:v>
                </c:pt>
                <c:pt idx="8">
                  <c:v>6.212157657115167</c:v>
                </c:pt>
                <c:pt idx="9">
                  <c:v>6.878314864254562</c:v>
                </c:pt>
                <c:pt idx="10">
                  <c:v>7.519947071393958</c:v>
                </c:pt>
                <c:pt idx="11">
                  <c:v>8.137054278533354</c:v>
                </c:pt>
                <c:pt idx="12">
                  <c:v>8.72963648567275</c:v>
                </c:pt>
                <c:pt idx="13">
                  <c:v>9.297693692812144</c:v>
                </c:pt>
                <c:pt idx="14">
                  <c:v>9.84122589995154</c:v>
                </c:pt>
                <c:pt idx="15">
                  <c:v>10.360233107090936</c:v>
                </c:pt>
                <c:pt idx="16">
                  <c:v>10.854715314230333</c:v>
                </c:pt>
                <c:pt idx="17">
                  <c:v>11.32467252136973</c:v>
                </c:pt>
                <c:pt idx="18">
                  <c:v>11.770104728509123</c:v>
                </c:pt>
                <c:pt idx="19">
                  <c:v>12.191011935648522</c:v>
                </c:pt>
                <c:pt idx="20">
                  <c:v>12.587394142787915</c:v>
                </c:pt>
                <c:pt idx="21">
                  <c:v>12.95925134992731</c:v>
                </c:pt>
                <c:pt idx="22">
                  <c:v>13.306583557066709</c:v>
                </c:pt>
                <c:pt idx="23">
                  <c:v>13.629390764206102</c:v>
                </c:pt>
                <c:pt idx="24">
                  <c:v>13.9276729713455</c:v>
                </c:pt>
                <c:pt idx="25">
                  <c:v>14.201430178484895</c:v>
                </c:pt>
                <c:pt idx="26">
                  <c:v>14.45066238562429</c:v>
                </c:pt>
                <c:pt idx="27">
                  <c:v>14.675369592763687</c:v>
                </c:pt>
                <c:pt idx="28">
                  <c:v>14.87555179990308</c:v>
                </c:pt>
                <c:pt idx="29">
                  <c:v>15.051209007042479</c:v>
                </c:pt>
                <c:pt idx="30">
                  <c:v>15.202341214181873</c:v>
                </c:pt>
                <c:pt idx="31">
                  <c:v>15.328948421321266</c:v>
                </c:pt>
                <c:pt idx="32">
                  <c:v>15.431030628460665</c:v>
                </c:pt>
                <c:pt idx="33">
                  <c:v>15.508587835600059</c:v>
                </c:pt>
                <c:pt idx="34">
                  <c:v>15.561620042739458</c:v>
                </c:pt>
                <c:pt idx="35">
                  <c:v>15.590127249878853</c:v>
                </c:pt>
                <c:pt idx="36">
                  <c:v>15.594109457018245</c:v>
                </c:pt>
                <c:pt idx="37">
                  <c:v>15.573566664157642</c:v>
                </c:pt>
                <c:pt idx="38">
                  <c:v>15.528498871297042</c:v>
                </c:pt>
                <c:pt idx="39">
                  <c:v>15.458906078436435</c:v>
                </c:pt>
                <c:pt idx="40">
                  <c:v>15.36478828557583</c:v>
                </c:pt>
                <c:pt idx="41">
                  <c:v>15.246145492715225</c:v>
                </c:pt>
                <c:pt idx="42">
                  <c:v>15.10297769985462</c:v>
                </c:pt>
                <c:pt idx="43">
                  <c:v>14.935284906994017</c:v>
                </c:pt>
                <c:pt idx="44">
                  <c:v>14.743067114133414</c:v>
                </c:pt>
                <c:pt idx="45">
                  <c:v>14.526324321272813</c:v>
                </c:pt>
                <c:pt idx="46">
                  <c:v>14.285056528412206</c:v>
                </c:pt>
                <c:pt idx="47">
                  <c:v>14.019263735551597</c:v>
                </c:pt>
                <c:pt idx="48">
                  <c:v>13.728945942690999</c:v>
                </c:pt>
                <c:pt idx="49">
                  <c:v>13.414103149830385</c:v>
                </c:pt>
                <c:pt idx="50">
                  <c:v>13.07473535696979</c:v>
                </c:pt>
                <c:pt idx="51">
                  <c:v>12.710842564109186</c:v>
                </c:pt>
                <c:pt idx="52">
                  <c:v>12.322424771248578</c:v>
                </c:pt>
                <c:pt idx="53">
                  <c:v>11.909481978387973</c:v>
                </c:pt>
                <c:pt idx="54">
                  <c:v>11.472014185527371</c:v>
                </c:pt>
                <c:pt idx="55">
                  <c:v>11.010021392666765</c:v>
                </c:pt>
                <c:pt idx="56">
                  <c:v>10.523503599806162</c:v>
                </c:pt>
                <c:pt idx="57">
                  <c:v>10.012460806945555</c:v>
                </c:pt>
                <c:pt idx="58">
                  <c:v>9.476893014084958</c:v>
                </c:pt>
                <c:pt idx="59">
                  <c:v>8.91680022122435</c:v>
                </c:pt>
                <c:pt idx="60">
                  <c:v>8.332182428363744</c:v>
                </c:pt>
                <c:pt idx="61">
                  <c:v>7.723039635503149</c:v>
                </c:pt>
                <c:pt idx="62">
                  <c:v>7.089371842642528</c:v>
                </c:pt>
                <c:pt idx="63">
                  <c:v>6.431179049781932</c:v>
                </c:pt>
                <c:pt idx="64">
                  <c:v>5.748461256921324</c:v>
                </c:pt>
                <c:pt idx="65">
                  <c:v>5.0412184640607265</c:v>
                </c:pt>
                <c:pt idx="66">
                  <c:v>4.309450671200118</c:v>
                </c:pt>
                <c:pt idx="67">
                  <c:v>3.553157878339519</c:v>
                </c:pt>
                <c:pt idx="68">
                  <c:v>2.772340085478916</c:v>
                </c:pt>
                <c:pt idx="69">
                  <c:v>1.9669972926183021</c:v>
                </c:pt>
                <c:pt idx="70">
                  <c:v>1.1371294997577053</c:v>
                </c:pt>
                <c:pt idx="71">
                  <c:v>0.2827367068971043</c:v>
                </c:pt>
                <c:pt idx="72">
                  <c:v>-0.596181085963515</c:v>
                </c:pt>
                <c:pt idx="73">
                  <c:v>-1.49962387882411</c:v>
                </c:pt>
                <c:pt idx="74">
                  <c:v>-2.4275916716847235</c:v>
                </c:pt>
                <c:pt idx="75">
                  <c:v>-3.3800844645453196</c:v>
                </c:pt>
                <c:pt idx="76">
                  <c:v>-4.357102257406126</c:v>
                </c:pt>
                <c:pt idx="77">
                  <c:v>-5.358645050266546</c:v>
                </c:pt>
                <c:pt idx="78">
                  <c:v>-6.384712843127346</c:v>
                </c:pt>
                <c:pt idx="79">
                  <c:v>-7.435305635987945</c:v>
                </c:pt>
                <c:pt idx="80">
                  <c:v>-8.510423428848554</c:v>
                </c:pt>
                <c:pt idx="81">
                  <c:v>-9.610066221709161</c:v>
                </c:pt>
                <c:pt idx="82">
                  <c:v>-10.734234014569779</c:v>
                </c:pt>
                <c:pt idx="83">
                  <c:v>-11.882926807430394</c:v>
                </c:pt>
                <c:pt idx="84">
                  <c:v>-13.056144600290992</c:v>
                </c:pt>
                <c:pt idx="85">
                  <c:v>-14.253887393151587</c:v>
                </c:pt>
                <c:pt idx="86">
                  <c:v>-15.476155186012207</c:v>
                </c:pt>
                <c:pt idx="87">
                  <c:v>-16.722947978872824</c:v>
                </c:pt>
                <c:pt idx="88">
                  <c:v>-17.994265771733424</c:v>
                </c:pt>
                <c:pt idx="89">
                  <c:v>-19.290108564594036</c:v>
                </c:pt>
                <c:pt idx="90">
                  <c:v>-20.610476357454644</c:v>
                </c:pt>
                <c:pt idx="91">
                  <c:v>-21.955369150315235</c:v>
                </c:pt>
                <c:pt idx="92">
                  <c:v>-23.324786943175894</c:v>
                </c:pt>
                <c:pt idx="93">
                  <c:v>-24.71872973603648</c:v>
                </c:pt>
                <c:pt idx="94">
                  <c:v>-26.137197528897076</c:v>
                </c:pt>
                <c:pt idx="95">
                  <c:v>-27.580190321757698</c:v>
                </c:pt>
                <c:pt idx="96">
                  <c:v>-61.59029617896988</c:v>
                </c:pt>
                <c:pt idx="97">
                  <c:v>-105.41040203618208</c:v>
                </c:pt>
                <c:pt idx="98">
                  <c:v>-159.04050789339422</c:v>
                </c:pt>
                <c:pt idx="99">
                  <c:v>-222.48061375060647</c:v>
                </c:pt>
                <c:pt idx="100">
                  <c:v>-295.73071960781874</c:v>
                </c:pt>
                <c:pt idx="101">
                  <c:v>-378.79082546502997</c:v>
                </c:pt>
                <c:pt idx="102">
                  <c:v>-471.66093132224205</c:v>
                </c:pt>
                <c:pt idx="103">
                  <c:v>-574.3410371794541</c:v>
                </c:pt>
                <c:pt idx="104">
                  <c:v>-686.8311430366662</c:v>
                </c:pt>
                <c:pt idx="105">
                  <c:v>-809.1312488938783</c:v>
                </c:pt>
                <c:pt idx="106">
                  <c:v>-941.2413547510903</c:v>
                </c:pt>
                <c:pt idx="107">
                  <c:v>-1083.1614606083026</c:v>
                </c:pt>
                <c:pt idx="108">
                  <c:v>-1234.8915664655144</c:v>
                </c:pt>
                <c:pt idx="109">
                  <c:v>-1396.4316723227266</c:v>
                </c:pt>
                <c:pt idx="110">
                  <c:v>-1567.7817781799388</c:v>
                </c:pt>
                <c:pt idx="111">
                  <c:v>-1748.9418840371507</c:v>
                </c:pt>
                <c:pt idx="112">
                  <c:v>-1939.9119898943627</c:v>
                </c:pt>
                <c:pt idx="113">
                  <c:v>-2140.692095751575</c:v>
                </c:pt>
                <c:pt idx="114">
                  <c:v>-2351.282201608787</c:v>
                </c:pt>
                <c:pt idx="115">
                  <c:v>-2571.682307465999</c:v>
                </c:pt>
                <c:pt idx="116">
                  <c:v>-2801.8924133232113</c:v>
                </c:pt>
                <c:pt idx="117">
                  <c:v>-3041.9125191804233</c:v>
                </c:pt>
                <c:pt idx="118">
                  <c:v>-3291.7426250376357</c:v>
                </c:pt>
                <c:pt idx="119">
                  <c:v>-3551.3827308948476</c:v>
                </c:pt>
                <c:pt idx="120">
                  <c:v>-3820.83283675206</c:v>
                </c:pt>
                <c:pt idx="121">
                  <c:v>-4100.0929426092725</c:v>
                </c:pt>
                <c:pt idx="122">
                  <c:v>-4389.163048466484</c:v>
                </c:pt>
                <c:pt idx="123">
                  <c:v>-4688.0431543236955</c:v>
                </c:pt>
                <c:pt idx="124">
                  <c:v>-4996.733260180908</c:v>
                </c:pt>
                <c:pt idx="125">
                  <c:v>-5315.23336603812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Feuil1!$A$26:$B$26</c:f>
              <c:numCache>
                <c:ptCount val="2"/>
                <c:pt idx="0">
                  <c:v>0</c:v>
                </c:pt>
                <c:pt idx="1">
                  <c:v>9.696192404926743</c:v>
                </c:pt>
              </c:numCache>
            </c:numRef>
          </c:xVal>
          <c:yVal>
            <c:numRef>
              <c:f>Feuil1!$A$27:$B$27</c:f>
              <c:numCache>
                <c:ptCount val="2"/>
                <c:pt idx="0">
                  <c:v>0</c:v>
                </c:pt>
                <c:pt idx="1">
                  <c:v>17.492394142787916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Feuil1!$B$26:$C$26</c:f>
              <c:numCache>
                <c:ptCount val="2"/>
                <c:pt idx="0">
                  <c:v>9.696192404926743</c:v>
                </c:pt>
                <c:pt idx="1">
                  <c:v>9.013166310925948</c:v>
                </c:pt>
              </c:numCache>
            </c:numRef>
          </c:xVal>
          <c:yVal>
            <c:numRef>
              <c:f>Feuil1!$B$27:$C$27</c:f>
              <c:numCache>
                <c:ptCount val="2"/>
                <c:pt idx="0">
                  <c:v>17.492394142787916</c:v>
                </c:pt>
                <c:pt idx="1">
                  <c:v>15.000427762286966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(Feuil1!$B$26,Feuil1!$D$26)</c:f>
              <c:numCache>
                <c:ptCount val="2"/>
                <c:pt idx="0">
                  <c:v>9.696192404926743</c:v>
                </c:pt>
                <c:pt idx="1">
                  <c:v>8.398824245181617</c:v>
                </c:pt>
              </c:numCache>
            </c:numRef>
          </c:xVal>
          <c:yVal>
            <c:numRef>
              <c:f>(Feuil1!$B$27,Feuil1!$D$27)</c:f>
              <c:numCache>
                <c:ptCount val="2"/>
                <c:pt idx="0">
                  <c:v>17.492394142787916</c:v>
                </c:pt>
                <c:pt idx="1">
                  <c:v>16.483620697484803</c:v>
                </c:pt>
              </c:numCache>
            </c:numRef>
          </c:yVal>
          <c:smooth val="0"/>
        </c:ser>
        <c:axId val="39539379"/>
        <c:axId val="20310092"/>
      </c:scatterChart>
      <c:valAx>
        <c:axId val="3953937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345"/>
              <c:y val="0.139"/>
            </c:manualLayout>
          </c:layout>
          <c:overlay val="0"/>
          <c:spPr>
            <a:solidFill>
              <a:srgbClr val="FFFFC0"/>
            </a:solidFill>
            <a:ln w="25400">
              <a:solid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310092"/>
        <c:crosses val="autoZero"/>
        <c:crossBetween val="midCat"/>
        <c:dispUnits/>
      </c:valAx>
      <c:valAx>
        <c:axId val="20310092"/>
        <c:scaling>
          <c:orientation val="minMax"/>
          <c:max val="3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56"/>
            </c:manualLayout>
          </c:layout>
          <c:overlay val="0"/>
          <c:spPr>
            <a:solidFill>
              <a:srgbClr val="FFFFC0"/>
            </a:solidFill>
            <a:ln w="25400">
              <a:solid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539379"/>
        <c:crosses val="autoZero"/>
        <c:crossBetween val="midCat"/>
        <c:dispUnits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49676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25725"/>
          <c:w val="0.97275"/>
          <c:h val="0.46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Feuil1!$H$6</c:f>
              <c:numCache>
                <c:ptCount val="1"/>
                <c:pt idx="0">
                  <c:v>35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8573101"/>
        <c:axId val="34504726"/>
      </c:scatterChart>
      <c:valAx>
        <c:axId val="48573101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504726"/>
        <c:crosses val="autoZero"/>
        <c:crossBetween val="midCat"/>
        <c:dispUnits/>
      </c:valAx>
      <c:valAx>
        <c:axId val="345047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5731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66675</xdr:rowOff>
    </xdr:from>
    <xdr:to>
      <xdr:col>10</xdr:col>
      <xdr:colOff>723900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8575" y="1676400"/>
        <a:ext cx="8820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18</xdr:row>
      <xdr:rowOff>47625</xdr:rowOff>
    </xdr:from>
    <xdr:to>
      <xdr:col>10</xdr:col>
      <xdr:colOff>0</xdr:colOff>
      <xdr:row>21</xdr:row>
      <xdr:rowOff>133350</xdr:rowOff>
    </xdr:to>
    <xdr:graphicFrame>
      <xdr:nvGraphicFramePr>
        <xdr:cNvPr id="2" name="Chart 9"/>
        <xdr:cNvGraphicFramePr/>
      </xdr:nvGraphicFramePr>
      <xdr:xfrm>
        <a:off x="600075" y="3609975"/>
        <a:ext cx="7524750" cy="57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22</xdr:row>
      <xdr:rowOff>9525</xdr:rowOff>
    </xdr:from>
    <xdr:to>
      <xdr:col>1</xdr:col>
      <xdr:colOff>238125</xdr:colOff>
      <xdr:row>24</xdr:row>
      <xdr:rowOff>28575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04775" y="4219575"/>
          <a:ext cx="1362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vecteur vitesse initiale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showGridLines="0" tabSelected="1" showOutlineSymbols="0" zoomScale="75" zoomScaleNormal="75" workbookViewId="0" topLeftCell="A1">
      <selection activeCell="K5" sqref="K5"/>
    </sheetView>
  </sheetViews>
  <sheetFormatPr defaultColWidth="11.421875" defaultRowHeight="12.75"/>
  <cols>
    <col min="1" max="1" width="18.421875" style="24" customWidth="1"/>
    <col min="2" max="2" width="16.140625" style="24" customWidth="1"/>
    <col min="3" max="3" width="7.421875" style="24" customWidth="1"/>
    <col min="4" max="4" width="11.421875" style="24" customWidth="1"/>
    <col min="5" max="5" width="6.28125" style="24" customWidth="1"/>
    <col min="6" max="6" width="11.421875" style="24" customWidth="1"/>
    <col min="7" max="7" width="18.7109375" style="24" customWidth="1"/>
    <col min="8" max="8" width="11.421875" style="24" customWidth="1"/>
    <col min="9" max="9" width="9.140625" style="24" customWidth="1"/>
    <col min="10" max="12" width="11.421875" style="32" customWidth="1"/>
    <col min="13" max="16384" width="11.421875" style="24" customWidth="1"/>
  </cols>
  <sheetData>
    <row r="1" spans="1:12" s="23" customFormat="1" ht="33" customHeight="1" thickBot="1" thickTop="1">
      <c r="A1" s="20" t="s">
        <v>9</v>
      </c>
      <c r="B1" s="21"/>
      <c r="C1" s="21"/>
      <c r="D1" s="21"/>
      <c r="E1" s="22"/>
      <c r="J1" s="34"/>
      <c r="K1" s="34"/>
      <c r="L1" s="34"/>
    </row>
    <row r="2" spans="1:5" ht="14.25" thickBot="1" thickTop="1">
      <c r="A2" s="14"/>
      <c r="B2" s="15"/>
      <c r="C2" s="15"/>
      <c r="D2" s="15"/>
      <c r="E2" s="16"/>
    </row>
    <row r="3" spans="1:12" ht="19.5" customHeight="1" thickBot="1" thickTop="1">
      <c r="A3" s="1" t="s">
        <v>10</v>
      </c>
      <c r="B3" s="2"/>
      <c r="C3" s="5" t="s">
        <v>15</v>
      </c>
      <c r="D3" s="6">
        <v>20</v>
      </c>
      <c r="E3" s="7" t="s">
        <v>0</v>
      </c>
      <c r="G3" s="25" t="s">
        <v>13</v>
      </c>
      <c r="H3" s="26">
        <f>((D3*D3)*SIN(2*PI()*D4/180))/D5</f>
        <v>34.614208006384736</v>
      </c>
      <c r="I3" s="27" t="s">
        <v>6</v>
      </c>
      <c r="J3" s="35" t="s">
        <v>1</v>
      </c>
      <c r="K3" s="35" t="s">
        <v>2</v>
      </c>
      <c r="L3" s="35" t="s">
        <v>3</v>
      </c>
    </row>
    <row r="4" spans="1:12" ht="21.75" thickBot="1">
      <c r="A4" s="3" t="s">
        <v>11</v>
      </c>
      <c r="B4" s="4"/>
      <c r="C4" s="8" t="s">
        <v>4</v>
      </c>
      <c r="D4" s="9">
        <v>61</v>
      </c>
      <c r="E4" s="10" t="s">
        <v>5</v>
      </c>
      <c r="F4" s="32"/>
      <c r="G4" s="28" t="s">
        <v>14</v>
      </c>
      <c r="H4" s="29">
        <f>(D3*D3*SIN(PI()*D4/180)*SIN(PI()*D4/180))/(2*D5)</f>
        <v>15.61142106360413</v>
      </c>
      <c r="I4" s="30" t="s">
        <v>6</v>
      </c>
      <c r="J4" s="32">
        <v>0</v>
      </c>
      <c r="K4" s="32">
        <f>$D$3*COS(PI()*$D$4/180)*J4</f>
        <v>0</v>
      </c>
      <c r="L4" s="32">
        <f>(-0.5*9.81*J4^2)+($D$3*SIN(PI()*$D$4/180)*J4)</f>
        <v>0</v>
      </c>
    </row>
    <row r="5" spans="1:12" ht="19.5" customHeight="1" thickBot="1" thickTop="1">
      <c r="A5" s="1" t="s">
        <v>12</v>
      </c>
      <c r="B5" s="2"/>
      <c r="C5" s="11" t="s">
        <v>7</v>
      </c>
      <c r="D5" s="12">
        <f>F5/10</f>
        <v>9.8</v>
      </c>
      <c r="E5" s="13" t="s">
        <v>8</v>
      </c>
      <c r="F5" s="31">
        <v>98</v>
      </c>
      <c r="G5" s="33" t="s">
        <v>16</v>
      </c>
      <c r="J5" s="32">
        <v>0.05</v>
      </c>
      <c r="K5" s="32">
        <f aca="true" t="shared" si="0" ref="K5:K68">$D$3*COS(PI()*$D$4/180)*J5</f>
        <v>0.48480962024633717</v>
      </c>
      <c r="L5" s="32">
        <f aca="true" t="shared" si="1" ref="L5:L68">(-0.5*9.81*J5^2)+($D$3*SIN(PI()*$D$4/180)*J5)</f>
        <v>0.8623572071393959</v>
      </c>
    </row>
    <row r="6" spans="1:12" ht="18.75" thickBot="1">
      <c r="A6" s="17"/>
      <c r="B6" s="18"/>
      <c r="C6" s="18"/>
      <c r="D6" s="18"/>
      <c r="E6" s="19"/>
      <c r="H6" s="33">
        <v>35</v>
      </c>
      <c r="I6" s="33" t="s">
        <v>6</v>
      </c>
      <c r="J6" s="32">
        <v>0.1</v>
      </c>
      <c r="K6" s="32">
        <f t="shared" si="0"/>
        <v>0.9696192404926743</v>
      </c>
      <c r="L6" s="32">
        <f t="shared" si="1"/>
        <v>1.7001894142787917</v>
      </c>
    </row>
    <row r="7" spans="10:12" ht="13.5" thickTop="1">
      <c r="J7" s="32">
        <v>0.15</v>
      </c>
      <c r="K7" s="32">
        <f t="shared" si="0"/>
        <v>1.4544288607390115</v>
      </c>
      <c r="L7" s="32">
        <f t="shared" si="1"/>
        <v>2.5134966214181875</v>
      </c>
    </row>
    <row r="8" spans="10:12" ht="12.75">
      <c r="J8" s="32">
        <v>0.2</v>
      </c>
      <c r="K8" s="32">
        <f t="shared" si="0"/>
        <v>1.9392384809853487</v>
      </c>
      <c r="L8" s="32">
        <f t="shared" si="1"/>
        <v>3.3022788285575833</v>
      </c>
    </row>
    <row r="9" spans="10:12" ht="12.75">
      <c r="J9" s="32">
        <v>0.25</v>
      </c>
      <c r="K9" s="32">
        <f t="shared" si="0"/>
        <v>2.4240481012316857</v>
      </c>
      <c r="L9" s="32">
        <f t="shared" si="1"/>
        <v>4.066536035696979</v>
      </c>
    </row>
    <row r="10" spans="10:12" ht="12.75">
      <c r="J10" s="32">
        <v>0.3</v>
      </c>
      <c r="K10" s="32">
        <f t="shared" si="0"/>
        <v>2.908857721478023</v>
      </c>
      <c r="L10" s="32">
        <f t="shared" si="1"/>
        <v>4.806268242836375</v>
      </c>
    </row>
    <row r="11" spans="10:12" ht="12.75">
      <c r="J11" s="32">
        <v>0.35</v>
      </c>
      <c r="K11" s="32">
        <f t="shared" si="0"/>
        <v>3.3936673417243597</v>
      </c>
      <c r="L11" s="32">
        <f t="shared" si="1"/>
        <v>5.52147544997577</v>
      </c>
    </row>
    <row r="12" spans="10:12" ht="12.75">
      <c r="J12" s="32">
        <v>0.4</v>
      </c>
      <c r="K12" s="32">
        <f t="shared" si="0"/>
        <v>3.8784769619706974</v>
      </c>
      <c r="L12" s="32">
        <f t="shared" si="1"/>
        <v>6.212157657115167</v>
      </c>
    </row>
    <row r="13" spans="10:12" ht="12.75">
      <c r="J13" s="32">
        <v>0.45</v>
      </c>
      <c r="K13" s="32">
        <f t="shared" si="0"/>
        <v>4.363286582217034</v>
      </c>
      <c r="L13" s="32">
        <f t="shared" si="1"/>
        <v>6.878314864254562</v>
      </c>
    </row>
    <row r="14" spans="10:12" ht="12.75">
      <c r="J14" s="32">
        <v>0.5</v>
      </c>
      <c r="K14" s="32">
        <f t="shared" si="0"/>
        <v>4.848096202463371</v>
      </c>
      <c r="L14" s="32">
        <f t="shared" si="1"/>
        <v>7.519947071393958</v>
      </c>
    </row>
    <row r="15" spans="10:12" ht="12.75">
      <c r="J15" s="32">
        <v>0.55</v>
      </c>
      <c r="K15" s="32">
        <f t="shared" si="0"/>
        <v>5.332905822709709</v>
      </c>
      <c r="L15" s="32">
        <f t="shared" si="1"/>
        <v>8.137054278533354</v>
      </c>
    </row>
    <row r="16" spans="10:12" ht="12.75">
      <c r="J16" s="32">
        <v>0.6</v>
      </c>
      <c r="K16" s="32">
        <f t="shared" si="0"/>
        <v>5.817715442956046</v>
      </c>
      <c r="L16" s="32">
        <f t="shared" si="1"/>
        <v>8.72963648567275</v>
      </c>
    </row>
    <row r="17" spans="10:12" ht="12.75">
      <c r="J17" s="32">
        <v>0.65</v>
      </c>
      <c r="K17" s="32">
        <f t="shared" si="0"/>
        <v>6.302525063202383</v>
      </c>
      <c r="L17" s="32">
        <f t="shared" si="1"/>
        <v>9.297693692812144</v>
      </c>
    </row>
    <row r="18" spans="10:12" ht="12.75">
      <c r="J18" s="32">
        <v>0.7</v>
      </c>
      <c r="K18" s="32">
        <f t="shared" si="0"/>
        <v>6.787334683448719</v>
      </c>
      <c r="L18" s="32">
        <f t="shared" si="1"/>
        <v>9.84122589995154</v>
      </c>
    </row>
    <row r="19" spans="10:12" ht="12.75">
      <c r="J19" s="32">
        <v>0.75</v>
      </c>
      <c r="K19" s="32">
        <f t="shared" si="0"/>
        <v>7.2721443036950575</v>
      </c>
      <c r="L19" s="32">
        <f t="shared" si="1"/>
        <v>10.360233107090936</v>
      </c>
    </row>
    <row r="20" spans="10:12" ht="12.75">
      <c r="J20" s="32">
        <v>0.8</v>
      </c>
      <c r="K20" s="32">
        <f t="shared" si="0"/>
        <v>7.756953923941395</v>
      </c>
      <c r="L20" s="32">
        <f t="shared" si="1"/>
        <v>10.854715314230333</v>
      </c>
    </row>
    <row r="21" spans="10:12" ht="12.75">
      <c r="J21" s="32">
        <v>0.85</v>
      </c>
      <c r="K21" s="32">
        <f t="shared" si="0"/>
        <v>8.241763544187732</v>
      </c>
      <c r="L21" s="32">
        <f t="shared" si="1"/>
        <v>11.32467252136973</v>
      </c>
    </row>
    <row r="22" spans="10:12" ht="12.75">
      <c r="J22" s="32">
        <v>0.9</v>
      </c>
      <c r="K22" s="32">
        <f t="shared" si="0"/>
        <v>8.726573164434068</v>
      </c>
      <c r="L22" s="32">
        <f t="shared" si="1"/>
        <v>11.770104728509123</v>
      </c>
    </row>
    <row r="23" spans="10:12" ht="12.75">
      <c r="J23" s="32">
        <v>0.95</v>
      </c>
      <c r="K23" s="32">
        <f t="shared" si="0"/>
        <v>9.211382784680405</v>
      </c>
      <c r="L23" s="32">
        <f t="shared" si="1"/>
        <v>12.191011935648522</v>
      </c>
    </row>
    <row r="24" spans="10:12" ht="12.75">
      <c r="J24" s="32">
        <v>1</v>
      </c>
      <c r="K24" s="32">
        <f t="shared" si="0"/>
        <v>9.696192404926743</v>
      </c>
      <c r="L24" s="32">
        <f t="shared" si="1"/>
        <v>12.587394142787915</v>
      </c>
    </row>
    <row r="25" spans="10:12" ht="12.75">
      <c r="J25" s="32">
        <v>1.05</v>
      </c>
      <c r="K25" s="32">
        <f t="shared" si="0"/>
        <v>10.18100202517308</v>
      </c>
      <c r="L25" s="32">
        <f t="shared" si="1"/>
        <v>12.95925134992731</v>
      </c>
    </row>
    <row r="26" spans="1:12" s="32" customFormat="1" ht="12.75">
      <c r="A26" s="36">
        <v>0</v>
      </c>
      <c r="B26" s="36">
        <f>D3*COS(RADIANS(D4))</f>
        <v>9.696192404926743</v>
      </c>
      <c r="C26" s="36">
        <f>(D3-2.5)*COS(RADIANS(D4-2))</f>
        <v>9.013166310925948</v>
      </c>
      <c r="D26" s="36">
        <f>(D3-1.5)*COS(RADIANS(D4+2))</f>
        <v>8.398824245181617</v>
      </c>
      <c r="J26" s="32">
        <v>1.1</v>
      </c>
      <c r="K26" s="32">
        <f t="shared" si="0"/>
        <v>10.665811645419417</v>
      </c>
      <c r="L26" s="32">
        <f t="shared" si="1"/>
        <v>13.306583557066709</v>
      </c>
    </row>
    <row r="27" spans="1:12" s="32" customFormat="1" ht="12.75">
      <c r="A27" s="36">
        <v>0</v>
      </c>
      <c r="B27" s="36">
        <f>D3*SIN(RADIANS(D4))</f>
        <v>17.492394142787916</v>
      </c>
      <c r="C27" s="36">
        <f>(D3-2.5)*SIN(RADIANS(D4-2))</f>
        <v>15.000427762286966</v>
      </c>
      <c r="D27" s="36">
        <f>(D3-1.5)*SIN(RADIANS(D4+2))</f>
        <v>16.483620697484803</v>
      </c>
      <c r="J27" s="32">
        <v>1.15</v>
      </c>
      <c r="K27" s="32">
        <f t="shared" si="0"/>
        <v>11.150621265665754</v>
      </c>
      <c r="L27" s="32">
        <f t="shared" si="1"/>
        <v>13.629390764206102</v>
      </c>
    </row>
    <row r="28" spans="1:12" ht="12.75">
      <c r="A28" s="36"/>
      <c r="B28" s="36"/>
      <c r="C28" s="36"/>
      <c r="D28" s="36"/>
      <c r="J28" s="32">
        <v>1.2</v>
      </c>
      <c r="K28" s="32">
        <f t="shared" si="0"/>
        <v>11.635430885912092</v>
      </c>
      <c r="L28" s="32">
        <f t="shared" si="1"/>
        <v>13.9276729713455</v>
      </c>
    </row>
    <row r="29" spans="10:12" ht="12.75">
      <c r="J29" s="32">
        <v>1.25</v>
      </c>
      <c r="K29" s="32">
        <f t="shared" si="0"/>
        <v>12.120240506158428</v>
      </c>
      <c r="L29" s="32">
        <f t="shared" si="1"/>
        <v>14.201430178484895</v>
      </c>
    </row>
    <row r="30" spans="10:12" ht="12.75">
      <c r="J30" s="32">
        <v>1.3</v>
      </c>
      <c r="K30" s="32">
        <f t="shared" si="0"/>
        <v>12.605050126404766</v>
      </c>
      <c r="L30" s="32">
        <f t="shared" si="1"/>
        <v>14.45066238562429</v>
      </c>
    </row>
    <row r="31" spans="10:12" ht="12.75">
      <c r="J31" s="32">
        <v>1.35</v>
      </c>
      <c r="K31" s="32">
        <f t="shared" si="0"/>
        <v>13.089859746651104</v>
      </c>
      <c r="L31" s="32">
        <f t="shared" si="1"/>
        <v>14.675369592763687</v>
      </c>
    </row>
    <row r="32" spans="10:12" ht="12.75">
      <c r="J32" s="32">
        <v>1.4</v>
      </c>
      <c r="K32" s="32">
        <f t="shared" si="0"/>
        <v>13.574669366897439</v>
      </c>
      <c r="L32" s="32">
        <f t="shared" si="1"/>
        <v>14.87555179990308</v>
      </c>
    </row>
    <row r="33" spans="10:12" ht="12.75">
      <c r="J33" s="32">
        <v>1.45</v>
      </c>
      <c r="K33" s="32">
        <f t="shared" si="0"/>
        <v>14.059478987143777</v>
      </c>
      <c r="L33" s="32">
        <f t="shared" si="1"/>
        <v>15.051209007042479</v>
      </c>
    </row>
    <row r="34" spans="10:12" ht="12.75">
      <c r="J34" s="32">
        <v>1.5</v>
      </c>
      <c r="K34" s="32">
        <f t="shared" si="0"/>
        <v>14.544288607390115</v>
      </c>
      <c r="L34" s="32">
        <f t="shared" si="1"/>
        <v>15.202341214181873</v>
      </c>
    </row>
    <row r="35" spans="10:12" ht="12.75">
      <c r="J35" s="32">
        <v>1.55</v>
      </c>
      <c r="K35" s="32">
        <f t="shared" si="0"/>
        <v>15.029098227636451</v>
      </c>
      <c r="L35" s="32">
        <f t="shared" si="1"/>
        <v>15.328948421321266</v>
      </c>
    </row>
    <row r="36" spans="10:12" ht="12.75">
      <c r="J36" s="32">
        <v>1.6</v>
      </c>
      <c r="K36" s="32">
        <f t="shared" si="0"/>
        <v>15.51390784788279</v>
      </c>
      <c r="L36" s="32">
        <f t="shared" si="1"/>
        <v>15.431030628460665</v>
      </c>
    </row>
    <row r="37" spans="10:12" ht="12.75">
      <c r="J37" s="32">
        <v>1.65</v>
      </c>
      <c r="K37" s="32">
        <f t="shared" si="0"/>
        <v>15.998717468129124</v>
      </c>
      <c r="L37" s="32">
        <f t="shared" si="1"/>
        <v>15.508587835600059</v>
      </c>
    </row>
    <row r="38" spans="10:12" ht="12.75">
      <c r="J38" s="32">
        <v>1.7</v>
      </c>
      <c r="K38" s="32">
        <f t="shared" si="0"/>
        <v>16.483527088375464</v>
      </c>
      <c r="L38" s="32">
        <f t="shared" si="1"/>
        <v>15.561620042739458</v>
      </c>
    </row>
    <row r="39" spans="10:12" ht="12.75">
      <c r="J39" s="32">
        <v>1.75</v>
      </c>
      <c r="K39" s="32">
        <f t="shared" si="0"/>
        <v>16.9683367086218</v>
      </c>
      <c r="L39" s="32">
        <f t="shared" si="1"/>
        <v>15.590127249878853</v>
      </c>
    </row>
    <row r="40" spans="10:12" ht="12.75">
      <c r="J40" s="32">
        <v>1.8</v>
      </c>
      <c r="K40" s="32">
        <f t="shared" si="0"/>
        <v>17.453146328868137</v>
      </c>
      <c r="L40" s="32">
        <f t="shared" si="1"/>
        <v>15.594109457018245</v>
      </c>
    </row>
    <row r="41" spans="10:12" ht="12.75">
      <c r="J41" s="32">
        <v>1.85</v>
      </c>
      <c r="K41" s="32">
        <f t="shared" si="0"/>
        <v>17.937955949114475</v>
      </c>
      <c r="L41" s="32">
        <f t="shared" si="1"/>
        <v>15.573566664157642</v>
      </c>
    </row>
    <row r="42" spans="10:12" ht="12.75">
      <c r="J42" s="32">
        <v>1.9</v>
      </c>
      <c r="K42" s="32">
        <f t="shared" si="0"/>
        <v>18.42276556936081</v>
      </c>
      <c r="L42" s="32">
        <f t="shared" si="1"/>
        <v>15.528498871297042</v>
      </c>
    </row>
    <row r="43" spans="10:12" ht="12.75">
      <c r="J43" s="32">
        <v>1.95</v>
      </c>
      <c r="K43" s="32">
        <f t="shared" si="0"/>
        <v>18.907575189607147</v>
      </c>
      <c r="L43" s="32">
        <f t="shared" si="1"/>
        <v>15.458906078436435</v>
      </c>
    </row>
    <row r="44" spans="10:12" ht="12.75">
      <c r="J44" s="32">
        <v>2</v>
      </c>
      <c r="K44" s="32">
        <f t="shared" si="0"/>
        <v>19.392384809853485</v>
      </c>
      <c r="L44" s="32">
        <f t="shared" si="1"/>
        <v>15.36478828557583</v>
      </c>
    </row>
    <row r="45" spans="10:12" ht="12.75">
      <c r="J45" s="32">
        <v>2.05</v>
      </c>
      <c r="K45" s="32">
        <f t="shared" si="0"/>
        <v>19.87719443009982</v>
      </c>
      <c r="L45" s="32">
        <f t="shared" si="1"/>
        <v>15.246145492715225</v>
      </c>
    </row>
    <row r="46" spans="10:12" ht="12.75">
      <c r="J46" s="32">
        <v>2.1</v>
      </c>
      <c r="K46" s="32">
        <f t="shared" si="0"/>
        <v>20.36200405034616</v>
      </c>
      <c r="L46" s="32">
        <f t="shared" si="1"/>
        <v>15.10297769985462</v>
      </c>
    </row>
    <row r="47" spans="10:12" ht="12.75">
      <c r="J47" s="32">
        <v>2.15</v>
      </c>
      <c r="K47" s="32">
        <f t="shared" si="0"/>
        <v>20.846813670592496</v>
      </c>
      <c r="L47" s="32">
        <f t="shared" si="1"/>
        <v>14.935284906994017</v>
      </c>
    </row>
    <row r="48" spans="10:12" ht="12.75">
      <c r="J48" s="32">
        <v>2.2</v>
      </c>
      <c r="K48" s="32">
        <f t="shared" si="0"/>
        <v>21.331623290838834</v>
      </c>
      <c r="L48" s="32">
        <f t="shared" si="1"/>
        <v>14.743067114133414</v>
      </c>
    </row>
    <row r="49" spans="10:12" ht="12.75">
      <c r="J49" s="32">
        <v>2.25</v>
      </c>
      <c r="K49" s="32">
        <f t="shared" si="0"/>
        <v>21.816432911085172</v>
      </c>
      <c r="L49" s="32">
        <f t="shared" si="1"/>
        <v>14.526324321272813</v>
      </c>
    </row>
    <row r="50" spans="10:12" ht="12.75">
      <c r="J50" s="32">
        <v>2.3</v>
      </c>
      <c r="K50" s="32">
        <f t="shared" si="0"/>
        <v>22.301242531331507</v>
      </c>
      <c r="L50" s="32">
        <f t="shared" si="1"/>
        <v>14.285056528412206</v>
      </c>
    </row>
    <row r="51" spans="10:12" ht="12.75">
      <c r="J51" s="32">
        <v>2.35</v>
      </c>
      <c r="K51" s="32">
        <f t="shared" si="0"/>
        <v>22.786052151577845</v>
      </c>
      <c r="L51" s="32">
        <f t="shared" si="1"/>
        <v>14.019263735551597</v>
      </c>
    </row>
    <row r="52" spans="10:12" ht="12.75">
      <c r="J52" s="32">
        <v>2.4</v>
      </c>
      <c r="K52" s="32">
        <f t="shared" si="0"/>
        <v>23.270861771824183</v>
      </c>
      <c r="L52" s="32">
        <f t="shared" si="1"/>
        <v>13.728945942690999</v>
      </c>
    </row>
    <row r="53" spans="10:12" ht="12.75">
      <c r="J53" s="32">
        <v>2.45</v>
      </c>
      <c r="K53" s="32">
        <f t="shared" si="0"/>
        <v>23.75567139207052</v>
      </c>
      <c r="L53" s="32">
        <f t="shared" si="1"/>
        <v>13.414103149830385</v>
      </c>
    </row>
    <row r="54" spans="10:12" ht="12.75">
      <c r="J54" s="32">
        <v>2.5</v>
      </c>
      <c r="K54" s="32">
        <f t="shared" si="0"/>
        <v>24.240481012316856</v>
      </c>
      <c r="L54" s="32">
        <f t="shared" si="1"/>
        <v>13.07473535696979</v>
      </c>
    </row>
    <row r="55" spans="10:12" ht="12.75">
      <c r="J55" s="32">
        <v>2.55</v>
      </c>
      <c r="K55" s="32">
        <f t="shared" si="0"/>
        <v>24.72529063256319</v>
      </c>
      <c r="L55" s="32">
        <f t="shared" si="1"/>
        <v>12.710842564109186</v>
      </c>
    </row>
    <row r="56" spans="10:12" ht="12.75">
      <c r="J56" s="32">
        <v>2.6</v>
      </c>
      <c r="K56" s="32">
        <f t="shared" si="0"/>
        <v>25.210100252809532</v>
      </c>
      <c r="L56" s="32">
        <f t="shared" si="1"/>
        <v>12.322424771248578</v>
      </c>
    </row>
    <row r="57" spans="10:12" ht="12.75">
      <c r="J57" s="32">
        <v>2.65</v>
      </c>
      <c r="K57" s="32">
        <f t="shared" si="0"/>
        <v>25.694909873055867</v>
      </c>
      <c r="L57" s="32">
        <f t="shared" si="1"/>
        <v>11.909481978387973</v>
      </c>
    </row>
    <row r="58" spans="10:12" ht="12.75">
      <c r="J58" s="32">
        <v>2.7</v>
      </c>
      <c r="K58" s="32">
        <f t="shared" si="0"/>
        <v>26.17971949330221</v>
      </c>
      <c r="L58" s="32">
        <f t="shared" si="1"/>
        <v>11.472014185527371</v>
      </c>
    </row>
    <row r="59" spans="10:12" ht="12.75">
      <c r="J59" s="32">
        <v>2.75</v>
      </c>
      <c r="K59" s="32">
        <f t="shared" si="0"/>
        <v>26.664529113548543</v>
      </c>
      <c r="L59" s="32">
        <f t="shared" si="1"/>
        <v>11.010021392666765</v>
      </c>
    </row>
    <row r="60" spans="10:12" ht="12.75">
      <c r="J60" s="32">
        <v>2.8</v>
      </c>
      <c r="K60" s="32">
        <f t="shared" si="0"/>
        <v>27.149338733794877</v>
      </c>
      <c r="L60" s="32">
        <f t="shared" si="1"/>
        <v>10.523503599806162</v>
      </c>
    </row>
    <row r="61" spans="10:12" ht="12.75">
      <c r="J61" s="32">
        <v>2.85</v>
      </c>
      <c r="K61" s="32">
        <f t="shared" si="0"/>
        <v>27.63414835404122</v>
      </c>
      <c r="L61" s="32">
        <f t="shared" si="1"/>
        <v>10.012460806945555</v>
      </c>
    </row>
    <row r="62" spans="10:12" ht="12.75">
      <c r="J62" s="32">
        <v>2.9</v>
      </c>
      <c r="K62" s="32">
        <f t="shared" si="0"/>
        <v>28.118957974287554</v>
      </c>
      <c r="L62" s="32">
        <f t="shared" si="1"/>
        <v>9.476893014084958</v>
      </c>
    </row>
    <row r="63" spans="10:12" ht="12.75">
      <c r="J63" s="32">
        <v>2.95</v>
      </c>
      <c r="K63" s="32">
        <f t="shared" si="0"/>
        <v>28.603767594533892</v>
      </c>
      <c r="L63" s="32">
        <f t="shared" si="1"/>
        <v>8.91680022122435</v>
      </c>
    </row>
    <row r="64" spans="10:12" ht="12.75">
      <c r="J64" s="32">
        <v>3</v>
      </c>
      <c r="K64" s="32">
        <f t="shared" si="0"/>
        <v>29.08857721478023</v>
      </c>
      <c r="L64" s="32">
        <f t="shared" si="1"/>
        <v>8.332182428363744</v>
      </c>
    </row>
    <row r="65" spans="10:12" ht="12.75">
      <c r="J65" s="32">
        <v>3.05</v>
      </c>
      <c r="K65" s="32">
        <f t="shared" si="0"/>
        <v>29.573386835026565</v>
      </c>
      <c r="L65" s="32">
        <f t="shared" si="1"/>
        <v>7.723039635503149</v>
      </c>
    </row>
    <row r="66" spans="10:12" ht="12.75">
      <c r="J66" s="32">
        <v>3.1</v>
      </c>
      <c r="K66" s="32">
        <f t="shared" si="0"/>
        <v>30.058196455272903</v>
      </c>
      <c r="L66" s="32">
        <f t="shared" si="1"/>
        <v>7.089371842642528</v>
      </c>
    </row>
    <row r="67" spans="10:12" ht="12.75">
      <c r="J67" s="32">
        <v>3.15</v>
      </c>
      <c r="K67" s="32">
        <f t="shared" si="0"/>
        <v>30.543006075519237</v>
      </c>
      <c r="L67" s="32">
        <f t="shared" si="1"/>
        <v>6.431179049781932</v>
      </c>
    </row>
    <row r="68" spans="10:12" ht="12.75">
      <c r="J68" s="32">
        <v>3.2</v>
      </c>
      <c r="K68" s="32">
        <f t="shared" si="0"/>
        <v>31.02781569576558</v>
      </c>
      <c r="L68" s="32">
        <f t="shared" si="1"/>
        <v>5.748461256921324</v>
      </c>
    </row>
    <row r="69" spans="10:12" ht="12.75">
      <c r="J69" s="32">
        <v>3.25</v>
      </c>
      <c r="K69" s="32">
        <f aca="true" t="shared" si="2" ref="K69:K129">$D$3*COS(PI()*$D$4/180)*J69</f>
        <v>31.512625316011913</v>
      </c>
      <c r="L69" s="32">
        <f aca="true" t="shared" si="3" ref="L69:L99">(-0.5*9.81*J69^2)+($D$3*SIN(PI()*$D$4/180)*J69)</f>
        <v>5.0412184640607265</v>
      </c>
    </row>
    <row r="70" spans="10:12" ht="12.75">
      <c r="J70" s="32">
        <v>3.3</v>
      </c>
      <c r="K70" s="32">
        <f t="shared" si="2"/>
        <v>31.997434936258248</v>
      </c>
      <c r="L70" s="32">
        <f t="shared" si="3"/>
        <v>4.309450671200118</v>
      </c>
    </row>
    <row r="71" spans="10:12" ht="12.75">
      <c r="J71" s="32">
        <v>3.35</v>
      </c>
      <c r="K71" s="32">
        <f t="shared" si="2"/>
        <v>32.48224455650459</v>
      </c>
      <c r="L71" s="32">
        <f t="shared" si="3"/>
        <v>3.553157878339519</v>
      </c>
    </row>
    <row r="72" spans="10:12" ht="12.75">
      <c r="J72" s="32">
        <v>3.4</v>
      </c>
      <c r="K72" s="32">
        <f t="shared" si="2"/>
        <v>32.96705417675093</v>
      </c>
      <c r="L72" s="32">
        <f t="shared" si="3"/>
        <v>2.772340085478916</v>
      </c>
    </row>
    <row r="73" spans="10:12" ht="12.75">
      <c r="J73" s="32">
        <v>3.45</v>
      </c>
      <c r="K73" s="32">
        <f t="shared" si="2"/>
        <v>33.451863796997266</v>
      </c>
      <c r="L73" s="32">
        <f t="shared" si="3"/>
        <v>1.9669972926183021</v>
      </c>
    </row>
    <row r="74" spans="10:12" ht="12.75">
      <c r="J74" s="32">
        <v>3.5</v>
      </c>
      <c r="K74" s="32">
        <f t="shared" si="2"/>
        <v>33.9366734172436</v>
      </c>
      <c r="L74" s="32">
        <f t="shared" si="3"/>
        <v>1.1371294997577053</v>
      </c>
    </row>
    <row r="75" spans="10:12" ht="12.75">
      <c r="J75" s="32">
        <v>3.55</v>
      </c>
      <c r="K75" s="32">
        <f t="shared" si="2"/>
        <v>34.421483037489935</v>
      </c>
      <c r="L75" s="32">
        <f t="shared" si="3"/>
        <v>0.2827367068971043</v>
      </c>
    </row>
    <row r="76" spans="10:12" ht="12.75">
      <c r="J76" s="32">
        <v>3.6</v>
      </c>
      <c r="K76" s="32">
        <f t="shared" si="2"/>
        <v>34.90629265773627</v>
      </c>
      <c r="L76" s="32">
        <f t="shared" si="3"/>
        <v>-0.596181085963515</v>
      </c>
    </row>
    <row r="77" spans="10:12" ht="12.75">
      <c r="J77" s="32">
        <v>3.65</v>
      </c>
      <c r="K77" s="32">
        <f t="shared" si="2"/>
        <v>35.39110227798261</v>
      </c>
      <c r="L77" s="32">
        <f t="shared" si="3"/>
        <v>-1.49962387882411</v>
      </c>
    </row>
    <row r="78" spans="10:12" ht="12.75">
      <c r="J78" s="32">
        <v>3.7</v>
      </c>
      <c r="K78" s="32">
        <f t="shared" si="2"/>
        <v>35.87591189822895</v>
      </c>
      <c r="L78" s="32">
        <f t="shared" si="3"/>
        <v>-2.4275916716847235</v>
      </c>
    </row>
    <row r="79" spans="10:12" ht="12.75">
      <c r="J79" s="32">
        <v>3.75</v>
      </c>
      <c r="K79" s="32">
        <f t="shared" si="2"/>
        <v>36.36072151847529</v>
      </c>
      <c r="L79" s="32">
        <f t="shared" si="3"/>
        <v>-3.3800844645453196</v>
      </c>
    </row>
    <row r="80" spans="10:12" ht="12.75">
      <c r="J80" s="32">
        <v>3.80000000000001</v>
      </c>
      <c r="K80" s="32">
        <f t="shared" si="2"/>
        <v>36.84553113872172</v>
      </c>
      <c r="L80" s="32">
        <f t="shared" si="3"/>
        <v>-4.357102257406126</v>
      </c>
    </row>
    <row r="81" spans="10:12" ht="12.75">
      <c r="J81" s="32">
        <v>3.85</v>
      </c>
      <c r="K81" s="32">
        <f t="shared" si="2"/>
        <v>37.330340758967964</v>
      </c>
      <c r="L81" s="32">
        <f t="shared" si="3"/>
        <v>-5.358645050266546</v>
      </c>
    </row>
    <row r="82" spans="10:12" ht="12.75">
      <c r="J82" s="32">
        <v>3.90000000000001</v>
      </c>
      <c r="K82" s="32">
        <f t="shared" si="2"/>
        <v>37.815150379214394</v>
      </c>
      <c r="L82" s="32">
        <f t="shared" si="3"/>
        <v>-6.384712843127346</v>
      </c>
    </row>
    <row r="83" spans="10:12" ht="12.75">
      <c r="J83" s="32">
        <v>3.95000000000001</v>
      </c>
      <c r="K83" s="32">
        <f t="shared" si="2"/>
        <v>38.29995999946073</v>
      </c>
      <c r="L83" s="32">
        <f t="shared" si="3"/>
        <v>-7.435305635987945</v>
      </c>
    </row>
    <row r="84" spans="10:12" ht="12.75">
      <c r="J84" s="32">
        <v>4.00000000000001</v>
      </c>
      <c r="K84" s="32">
        <f t="shared" si="2"/>
        <v>38.78476961970706</v>
      </c>
      <c r="L84" s="32">
        <f t="shared" si="3"/>
        <v>-8.510423428848554</v>
      </c>
    </row>
    <row r="85" spans="10:12" ht="12.75">
      <c r="J85" s="32">
        <v>4.05000000000001</v>
      </c>
      <c r="K85" s="32">
        <f t="shared" si="2"/>
        <v>39.2695792399534</v>
      </c>
      <c r="L85" s="32">
        <f t="shared" si="3"/>
        <v>-9.610066221709161</v>
      </c>
    </row>
    <row r="86" spans="10:12" ht="12.75">
      <c r="J86" s="32">
        <v>4.10000000000001</v>
      </c>
      <c r="K86" s="32">
        <f t="shared" si="2"/>
        <v>39.75438886019975</v>
      </c>
      <c r="L86" s="32">
        <f t="shared" si="3"/>
        <v>-10.734234014569779</v>
      </c>
    </row>
    <row r="87" spans="10:12" ht="12.75">
      <c r="J87" s="32">
        <v>4.15000000000001</v>
      </c>
      <c r="K87" s="32">
        <f t="shared" si="2"/>
        <v>40.23919848044608</v>
      </c>
      <c r="L87" s="32">
        <f t="shared" si="3"/>
        <v>-11.882926807430394</v>
      </c>
    </row>
    <row r="88" spans="10:12" ht="12.75">
      <c r="J88" s="32">
        <v>4.20000000000001</v>
      </c>
      <c r="K88" s="32">
        <f t="shared" si="2"/>
        <v>40.724008100692416</v>
      </c>
      <c r="L88" s="32">
        <f t="shared" si="3"/>
        <v>-13.056144600290992</v>
      </c>
    </row>
    <row r="89" spans="10:12" ht="12.75">
      <c r="J89" s="32">
        <v>4.25000000000001</v>
      </c>
      <c r="K89" s="32">
        <f t="shared" si="2"/>
        <v>41.208817720938754</v>
      </c>
      <c r="L89" s="32">
        <f t="shared" si="3"/>
        <v>-14.253887393151587</v>
      </c>
    </row>
    <row r="90" spans="10:12" ht="12.75">
      <c r="J90" s="32">
        <v>4.30000000000001</v>
      </c>
      <c r="K90" s="32">
        <f t="shared" si="2"/>
        <v>41.693627341185085</v>
      </c>
      <c r="L90" s="32">
        <f t="shared" si="3"/>
        <v>-15.476155186012207</v>
      </c>
    </row>
    <row r="91" spans="10:12" ht="12.75">
      <c r="J91" s="32">
        <v>4.35000000000001</v>
      </c>
      <c r="K91" s="32">
        <f t="shared" si="2"/>
        <v>42.17843696143143</v>
      </c>
      <c r="L91" s="32">
        <f t="shared" si="3"/>
        <v>-16.722947978872824</v>
      </c>
    </row>
    <row r="92" spans="10:12" ht="12.75">
      <c r="J92" s="32">
        <v>4.40000000000001</v>
      </c>
      <c r="K92" s="32">
        <f t="shared" si="2"/>
        <v>42.66324658167777</v>
      </c>
      <c r="L92" s="32">
        <f t="shared" si="3"/>
        <v>-17.994265771733424</v>
      </c>
    </row>
    <row r="93" spans="10:12" ht="12.75">
      <c r="J93" s="32">
        <v>4.45000000000001</v>
      </c>
      <c r="K93" s="32">
        <f t="shared" si="2"/>
        <v>43.1480562019241</v>
      </c>
      <c r="L93" s="32">
        <f t="shared" si="3"/>
        <v>-19.290108564594036</v>
      </c>
    </row>
    <row r="94" spans="10:12" ht="12.75">
      <c r="J94" s="32">
        <v>4.50000000000001</v>
      </c>
      <c r="K94" s="32">
        <f t="shared" si="2"/>
        <v>43.63286582217044</v>
      </c>
      <c r="L94" s="32">
        <f t="shared" si="3"/>
        <v>-20.610476357454644</v>
      </c>
    </row>
    <row r="95" spans="10:12" ht="12.75">
      <c r="J95" s="32">
        <v>4.55000000000001</v>
      </c>
      <c r="K95" s="32">
        <f t="shared" si="2"/>
        <v>44.117675442416775</v>
      </c>
      <c r="L95" s="32">
        <f t="shared" si="3"/>
        <v>-21.955369150315235</v>
      </c>
    </row>
    <row r="96" spans="10:12" ht="12.75">
      <c r="J96" s="32">
        <v>4.60000000000001</v>
      </c>
      <c r="K96" s="32">
        <f t="shared" si="2"/>
        <v>44.60248506266311</v>
      </c>
      <c r="L96" s="32">
        <f t="shared" si="3"/>
        <v>-23.324786943175894</v>
      </c>
    </row>
    <row r="97" spans="10:12" ht="12.75">
      <c r="J97" s="32">
        <v>4.65000000000001</v>
      </c>
      <c r="K97" s="32">
        <f t="shared" si="2"/>
        <v>45.08729468290945</v>
      </c>
      <c r="L97" s="32">
        <f t="shared" si="3"/>
        <v>-24.71872973603648</v>
      </c>
    </row>
    <row r="98" spans="10:12" ht="12.75">
      <c r="J98" s="32">
        <v>4.70000000000001</v>
      </c>
      <c r="K98" s="32">
        <f t="shared" si="2"/>
        <v>45.57210430315579</v>
      </c>
      <c r="L98" s="32">
        <f t="shared" si="3"/>
        <v>-26.137197528897076</v>
      </c>
    </row>
    <row r="99" spans="10:12" ht="12.75">
      <c r="J99" s="32">
        <v>4.75000000000001</v>
      </c>
      <c r="K99" s="32">
        <f t="shared" si="2"/>
        <v>46.05691392340212</v>
      </c>
      <c r="L99" s="32">
        <f t="shared" si="3"/>
        <v>-27.580190321757698</v>
      </c>
    </row>
    <row r="100" spans="10:12" ht="12.75">
      <c r="J100" s="32">
        <v>5.75000000000001</v>
      </c>
      <c r="K100" s="32">
        <f t="shared" si="2"/>
        <v>55.75310632832887</v>
      </c>
      <c r="L100" s="32">
        <f aca="true" t="shared" si="4" ref="L100:L119">(-0.5*9.81*J100^2)+($D$3*SIN(PI()*$D$4/180)*J100)</f>
        <v>-61.59029617896988</v>
      </c>
    </row>
    <row r="101" spans="10:12" ht="12.75">
      <c r="J101" s="32">
        <v>6.75000000000001</v>
      </c>
      <c r="K101" s="32">
        <f t="shared" si="2"/>
        <v>65.4492987332556</v>
      </c>
      <c r="L101" s="32">
        <f t="shared" si="4"/>
        <v>-105.41040203618208</v>
      </c>
    </row>
    <row r="102" spans="10:12" ht="12.75">
      <c r="J102" s="32">
        <v>7.75000000000001</v>
      </c>
      <c r="K102" s="32">
        <f t="shared" si="2"/>
        <v>75.14549113818235</v>
      </c>
      <c r="L102" s="32">
        <f t="shared" si="4"/>
        <v>-159.04050789339422</v>
      </c>
    </row>
    <row r="103" spans="10:12" ht="12.75">
      <c r="J103" s="32">
        <v>8.75000000000001</v>
      </c>
      <c r="K103" s="32">
        <f t="shared" si="2"/>
        <v>84.8416835431091</v>
      </c>
      <c r="L103" s="32">
        <f t="shared" si="4"/>
        <v>-222.48061375060647</v>
      </c>
    </row>
    <row r="104" spans="10:12" ht="12.75">
      <c r="J104" s="32">
        <v>9.75000000000001</v>
      </c>
      <c r="K104" s="32">
        <f t="shared" si="2"/>
        <v>94.53787594803585</v>
      </c>
      <c r="L104" s="32">
        <f t="shared" si="4"/>
        <v>-295.73071960781874</v>
      </c>
    </row>
    <row r="105" spans="10:12" ht="12.75">
      <c r="J105" s="32">
        <v>10.75</v>
      </c>
      <c r="K105" s="32">
        <f t="shared" si="2"/>
        <v>104.23406835296248</v>
      </c>
      <c r="L105" s="32">
        <f t="shared" si="4"/>
        <v>-378.79082546502997</v>
      </c>
    </row>
    <row r="106" spans="10:12" ht="12.75">
      <c r="J106" s="32">
        <v>11.75</v>
      </c>
      <c r="K106" s="32">
        <f t="shared" si="2"/>
        <v>113.93026075788923</v>
      </c>
      <c r="L106" s="32">
        <f t="shared" si="4"/>
        <v>-471.66093132224205</v>
      </c>
    </row>
    <row r="107" spans="10:12" ht="12.75">
      <c r="J107" s="32">
        <v>12.75</v>
      </c>
      <c r="K107" s="32">
        <f t="shared" si="2"/>
        <v>123.62645316281596</v>
      </c>
      <c r="L107" s="32">
        <f t="shared" si="4"/>
        <v>-574.3410371794541</v>
      </c>
    </row>
    <row r="108" spans="10:12" ht="12.75">
      <c r="J108" s="32">
        <v>13.75</v>
      </c>
      <c r="K108" s="32">
        <f t="shared" si="2"/>
        <v>133.3226455677427</v>
      </c>
      <c r="L108" s="32">
        <f t="shared" si="4"/>
        <v>-686.8311430366662</v>
      </c>
    </row>
    <row r="109" spans="10:12" ht="12.75">
      <c r="J109" s="32">
        <v>14.75</v>
      </c>
      <c r="K109" s="32">
        <f t="shared" si="2"/>
        <v>143.01883797266944</v>
      </c>
      <c r="L109" s="32">
        <f t="shared" si="4"/>
        <v>-809.1312488938783</v>
      </c>
    </row>
    <row r="110" spans="10:12" ht="12.75">
      <c r="J110" s="32">
        <v>15.75</v>
      </c>
      <c r="K110" s="32">
        <f t="shared" si="2"/>
        <v>152.7150303775962</v>
      </c>
      <c r="L110" s="32">
        <f t="shared" si="4"/>
        <v>-941.2413547510903</v>
      </c>
    </row>
    <row r="111" spans="10:12" ht="12.75">
      <c r="J111" s="32">
        <v>16.75</v>
      </c>
      <c r="K111" s="32">
        <f t="shared" si="2"/>
        <v>162.41122278252294</v>
      </c>
      <c r="L111" s="32">
        <f t="shared" si="4"/>
        <v>-1083.1614606083026</v>
      </c>
    </row>
    <row r="112" spans="10:12" ht="12.75">
      <c r="J112" s="32">
        <v>17.75</v>
      </c>
      <c r="K112" s="32">
        <f t="shared" si="2"/>
        <v>172.10741518744967</v>
      </c>
      <c r="L112" s="32">
        <f t="shared" si="4"/>
        <v>-1234.8915664655144</v>
      </c>
    </row>
    <row r="113" spans="10:12" ht="12.75">
      <c r="J113" s="32">
        <v>18.75</v>
      </c>
      <c r="K113" s="32">
        <f t="shared" si="2"/>
        <v>181.80360759237644</v>
      </c>
      <c r="L113" s="32">
        <f t="shared" si="4"/>
        <v>-1396.4316723227266</v>
      </c>
    </row>
    <row r="114" spans="10:12" ht="12.75">
      <c r="J114" s="32">
        <v>19.75</v>
      </c>
      <c r="K114" s="32">
        <f t="shared" si="2"/>
        <v>191.49979999730317</v>
      </c>
      <c r="L114" s="32">
        <f t="shared" si="4"/>
        <v>-1567.7817781799388</v>
      </c>
    </row>
    <row r="115" spans="10:12" ht="12.75">
      <c r="J115" s="32">
        <v>20.75</v>
      </c>
      <c r="K115" s="32">
        <f t="shared" si="2"/>
        <v>201.1959924022299</v>
      </c>
      <c r="L115" s="32">
        <f t="shared" si="4"/>
        <v>-1748.9418840371507</v>
      </c>
    </row>
    <row r="116" spans="10:12" ht="12.75">
      <c r="J116" s="32">
        <v>21.75</v>
      </c>
      <c r="K116" s="32">
        <f t="shared" si="2"/>
        <v>210.89218480715667</v>
      </c>
      <c r="L116" s="32">
        <f t="shared" si="4"/>
        <v>-1939.9119898943627</v>
      </c>
    </row>
    <row r="117" spans="10:12" ht="12.75">
      <c r="J117" s="32">
        <v>22.75</v>
      </c>
      <c r="K117" s="32">
        <f t="shared" si="2"/>
        <v>220.5883772120834</v>
      </c>
      <c r="L117" s="32">
        <f t="shared" si="4"/>
        <v>-2140.692095751575</v>
      </c>
    </row>
    <row r="118" spans="10:12" ht="12.75">
      <c r="J118" s="32">
        <v>23.75</v>
      </c>
      <c r="K118" s="32">
        <f t="shared" si="2"/>
        <v>230.28456961701013</v>
      </c>
      <c r="L118" s="32">
        <f t="shared" si="4"/>
        <v>-2351.282201608787</v>
      </c>
    </row>
    <row r="119" spans="10:12" ht="12.75">
      <c r="J119" s="32">
        <v>24.75</v>
      </c>
      <c r="K119" s="32">
        <f t="shared" si="2"/>
        <v>239.98076202193687</v>
      </c>
      <c r="L119" s="32">
        <f t="shared" si="4"/>
        <v>-2571.682307465999</v>
      </c>
    </row>
    <row r="120" spans="10:12" ht="12.75">
      <c r="J120" s="32">
        <v>25.75</v>
      </c>
      <c r="K120" s="32">
        <f t="shared" si="2"/>
        <v>249.67695442686363</v>
      </c>
      <c r="L120" s="32">
        <f aca="true" t="shared" si="5" ref="L120:L129">(-0.5*9.81*J120^2)+($D$3*SIN(PI()*$D$4/180)*J120)</f>
        <v>-2801.8924133232113</v>
      </c>
    </row>
    <row r="121" spans="10:12" ht="12.75">
      <c r="J121" s="32">
        <v>26.75</v>
      </c>
      <c r="K121" s="32">
        <f t="shared" si="2"/>
        <v>259.3731468317904</v>
      </c>
      <c r="L121" s="32">
        <f t="shared" si="5"/>
        <v>-3041.9125191804233</v>
      </c>
    </row>
    <row r="122" spans="10:12" ht="12.75">
      <c r="J122" s="32">
        <v>27.75</v>
      </c>
      <c r="K122" s="32">
        <f t="shared" si="2"/>
        <v>269.0693392367171</v>
      </c>
      <c r="L122" s="32">
        <f t="shared" si="5"/>
        <v>-3291.7426250376357</v>
      </c>
    </row>
    <row r="123" spans="10:12" ht="12.75">
      <c r="J123" s="32">
        <v>28.75</v>
      </c>
      <c r="K123" s="32">
        <f t="shared" si="2"/>
        <v>278.76553164164386</v>
      </c>
      <c r="L123" s="32">
        <f t="shared" si="5"/>
        <v>-3551.3827308948476</v>
      </c>
    </row>
    <row r="124" spans="10:12" ht="12.75">
      <c r="J124" s="32">
        <v>29.75</v>
      </c>
      <c r="K124" s="32">
        <f t="shared" si="2"/>
        <v>288.4617240465706</v>
      </c>
      <c r="L124" s="32">
        <f t="shared" si="5"/>
        <v>-3820.83283675206</v>
      </c>
    </row>
    <row r="125" spans="10:12" ht="12.75">
      <c r="J125" s="32">
        <v>30.75</v>
      </c>
      <c r="K125" s="32">
        <f t="shared" si="2"/>
        <v>298.15791645149733</v>
      </c>
      <c r="L125" s="32">
        <f t="shared" si="5"/>
        <v>-4100.0929426092725</v>
      </c>
    </row>
    <row r="126" spans="10:12" ht="12.75">
      <c r="J126" s="32">
        <v>31.75</v>
      </c>
      <c r="K126" s="32">
        <f t="shared" si="2"/>
        <v>307.8541088564241</v>
      </c>
      <c r="L126" s="32">
        <f t="shared" si="5"/>
        <v>-4389.163048466484</v>
      </c>
    </row>
    <row r="127" spans="10:12" ht="12.75">
      <c r="J127" s="32">
        <v>32.75</v>
      </c>
      <c r="K127" s="32">
        <f t="shared" si="2"/>
        <v>317.5503012613508</v>
      </c>
      <c r="L127" s="32">
        <f t="shared" si="5"/>
        <v>-4688.0431543236955</v>
      </c>
    </row>
    <row r="128" spans="10:12" ht="12.75">
      <c r="J128" s="32">
        <v>33.75</v>
      </c>
      <c r="K128" s="32">
        <f t="shared" si="2"/>
        <v>327.24649366627756</v>
      </c>
      <c r="L128" s="32">
        <f t="shared" si="5"/>
        <v>-4996.733260180908</v>
      </c>
    </row>
    <row r="129" spans="10:12" ht="12.75">
      <c r="J129" s="32">
        <v>34.75</v>
      </c>
      <c r="K129" s="32">
        <f t="shared" si="2"/>
        <v>336.9426860712043</v>
      </c>
      <c r="L129" s="32">
        <f t="shared" si="5"/>
        <v>-5315.23336603812</v>
      </c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I.Tarride</dc:creator>
  <cp:keywords/>
  <dc:description/>
  <cp:lastModifiedBy>a</cp:lastModifiedBy>
  <dcterms:created xsi:type="dcterms:W3CDTF">2002-01-09T14:12:02Z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