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6030" activeTab="0"/>
  </bookViews>
  <sheets>
    <sheet name="loi de décroissance" sheetId="1" r:id="rId1"/>
    <sheet name="cas général" sheetId="2" r:id="rId2"/>
    <sheet name="Uranium 235 et 238" sheetId="3" r:id="rId3"/>
    <sheet name="petit jeu" sheetId="4" r:id="rId4"/>
  </sheets>
  <definedNames/>
  <calcPr fullCalcOnLoad="1"/>
</workbook>
</file>

<file path=xl/sharedStrings.xml><?xml version="1.0" encoding="utf-8"?>
<sst xmlns="http://schemas.openxmlformats.org/spreadsheetml/2006/main" count="40" uniqueCount="38">
  <si>
    <t>Nombre initial de noyaux</t>
  </si>
  <si>
    <t>Iode 131 - période radioactive 8 jours</t>
  </si>
  <si>
    <t>Césium 137 - période radioactive 30 ans</t>
  </si>
  <si>
    <t>Carbone 14 - période radioactive 5700 ans</t>
  </si>
  <si>
    <t>Evolution temporelle d'une population de noyaux radiactifs.</t>
  </si>
  <si>
    <r>
      <t>N’(t)= -</t>
    </r>
    <r>
      <rPr>
        <sz val="18"/>
        <color indexed="13"/>
        <rFont val="Symbol"/>
        <family val="1"/>
      </rPr>
      <t>l</t>
    </r>
    <r>
      <rPr>
        <sz val="18"/>
        <color indexed="13"/>
        <rFont val="Arial"/>
        <family val="0"/>
      </rPr>
      <t>.N(t)</t>
    </r>
  </si>
  <si>
    <r>
      <t>N(t) = N(0).e</t>
    </r>
    <r>
      <rPr>
        <vertAlign val="superscript"/>
        <sz val="18"/>
        <color indexed="13"/>
        <rFont val="Symbol"/>
        <family val="1"/>
      </rPr>
      <t>-l</t>
    </r>
    <r>
      <rPr>
        <vertAlign val="superscript"/>
        <sz val="18"/>
        <color indexed="13"/>
        <rFont val="Arial"/>
        <family val="0"/>
      </rPr>
      <t>.t</t>
    </r>
  </si>
  <si>
    <t>Période radiactive T =</t>
  </si>
  <si>
    <t>s</t>
  </si>
  <si>
    <r>
      <t>l</t>
    </r>
    <r>
      <rPr>
        <sz val="10"/>
        <rFont val="Arial"/>
        <family val="2"/>
      </rPr>
      <t xml:space="preserve"> =</t>
    </r>
  </si>
  <si>
    <t>noyaux</t>
  </si>
  <si>
    <t>L'évolution temporelle d'une population N(t) de noyaux radioactifs vérifie à chaque instant t :</t>
  </si>
  <si>
    <r>
      <t>l</t>
    </r>
    <r>
      <rPr>
        <sz val="10"/>
        <rFont val="Arial"/>
        <family val="2"/>
      </rPr>
      <t xml:space="preserve"> = probabilité de désintégration d'un noyau par seconde</t>
    </r>
  </si>
  <si>
    <t>Le nombre de noyaux restant au temps t est donc de la forme :</t>
  </si>
  <si>
    <r>
      <t>N(t) = p.e</t>
    </r>
    <r>
      <rPr>
        <vertAlign val="superscript"/>
        <sz val="18"/>
        <color indexed="13"/>
        <rFont val="Arial"/>
        <family val="2"/>
      </rPr>
      <t xml:space="preserve">at </t>
    </r>
  </si>
  <si>
    <t>a et p sont des constantes</t>
  </si>
  <si>
    <r>
      <t>a dépend de l'équation différentielle N'(t) = a.p.e</t>
    </r>
    <r>
      <rPr>
        <vertAlign val="superscript"/>
        <sz val="10"/>
        <rFont val="Arial"/>
        <family val="2"/>
      </rPr>
      <t>at</t>
    </r>
    <r>
      <rPr>
        <sz val="10"/>
        <rFont val="Arial"/>
        <family val="0"/>
      </rPr>
      <t xml:space="preserve"> = -</t>
    </r>
    <r>
      <rPr>
        <sz val="10"/>
        <rFont val="Symbol"/>
        <family val="1"/>
      </rPr>
      <t>l</t>
    </r>
    <r>
      <rPr>
        <sz val="10"/>
        <rFont val="Arial"/>
        <family val="0"/>
      </rPr>
      <t>.N(t) = -</t>
    </r>
    <r>
      <rPr>
        <sz val="10"/>
        <rFont val="Symbol"/>
        <family val="1"/>
      </rPr>
      <t>l</t>
    </r>
    <r>
      <rPr>
        <sz val="10"/>
        <rFont val="Arial"/>
        <family val="0"/>
      </rPr>
      <t>.p.e</t>
    </r>
    <r>
      <rPr>
        <vertAlign val="superscript"/>
        <sz val="10"/>
        <rFont val="Arial"/>
        <family val="2"/>
      </rPr>
      <t>at</t>
    </r>
    <r>
      <rPr>
        <sz val="10"/>
        <rFont val="Arial"/>
        <family val="0"/>
      </rPr>
      <t xml:space="preserve"> d'où a = -</t>
    </r>
    <r>
      <rPr>
        <sz val="10"/>
        <rFont val="Symbol"/>
        <family val="1"/>
      </rPr>
      <t>l</t>
    </r>
  </si>
  <si>
    <t>p dépend des conditions initiales :N(0) = p</t>
  </si>
  <si>
    <r>
      <t>T = (Ln2)/</t>
    </r>
    <r>
      <rPr>
        <sz val="18"/>
        <color indexed="13"/>
        <rFont val="Symbol"/>
        <family val="1"/>
      </rPr>
      <t xml:space="preserve">l </t>
    </r>
  </si>
  <si>
    <t>N(0) =</t>
  </si>
  <si>
    <t xml:space="preserve">N(t) = </t>
  </si>
  <si>
    <t>exp(-</t>
  </si>
  <si>
    <t>.t)</t>
  </si>
  <si>
    <r>
      <t>désintégr</t>
    </r>
    <r>
      <rPr>
        <sz val="10"/>
        <rFont val="Arial"/>
        <family val="2"/>
      </rPr>
      <t>.s</t>
    </r>
    <r>
      <rPr>
        <vertAlign val="superscript"/>
        <sz val="10"/>
        <rFont val="Arial"/>
        <family val="2"/>
      </rPr>
      <t>-1</t>
    </r>
  </si>
  <si>
    <t>U238</t>
  </si>
  <si>
    <t>Uranium 235 - période radioactive 0,7 Milliards d'années</t>
  </si>
  <si>
    <t>Uranium 238 - période radioactive 5 Milliards d'années</t>
  </si>
  <si>
    <t>U235</t>
  </si>
  <si>
    <t>Périodes radioacatives de quelques éléments :</t>
  </si>
  <si>
    <t>Périodes radioacatives de deux isotopes de l'uranium :</t>
  </si>
  <si>
    <t>t (ans)</t>
  </si>
  <si>
    <t xml:space="preserve">Phosphore 30 - période radioactive </t>
  </si>
  <si>
    <t>Radon 222 - période radioactive 3,8 jours</t>
  </si>
  <si>
    <t>Numéro atomique :</t>
  </si>
  <si>
    <t>Quel est le numéro atomique du noyau fils ?</t>
  </si>
  <si>
    <t>Pour une population initiale égale à 1000 noyaux</t>
  </si>
  <si>
    <t xml:space="preserve">la période radioactive = temps au bout duquel la population est divisée par 2 : </t>
  </si>
  <si>
    <t>Simulation de l'évolution temporelle d'une population de noyaux radioactifs.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</si>
</sst>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</numFmts>
  <fonts count="29">
    <font>
      <sz val="10"/>
      <name val="Arial"/>
      <family val="0"/>
    </font>
    <font>
      <sz val="14"/>
      <name val="Arial"/>
      <family val="2"/>
    </font>
    <font>
      <sz val="15.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3"/>
      <name val="Comic Sans MS"/>
      <family val="4"/>
    </font>
    <font>
      <b/>
      <sz val="14"/>
      <color indexed="10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0"/>
      <name val="Symbol"/>
      <family val="1"/>
    </font>
    <font>
      <sz val="18"/>
      <name val="Arial"/>
      <family val="0"/>
    </font>
    <font>
      <sz val="18"/>
      <color indexed="13"/>
      <name val="Arial"/>
      <family val="0"/>
    </font>
    <font>
      <sz val="18"/>
      <color indexed="13"/>
      <name val="Symbol"/>
      <family val="1"/>
    </font>
    <font>
      <vertAlign val="superscript"/>
      <sz val="10"/>
      <name val="Arial"/>
      <family val="2"/>
    </font>
    <font>
      <vertAlign val="superscript"/>
      <sz val="18"/>
      <color indexed="13"/>
      <name val="Symbol"/>
      <family val="1"/>
    </font>
    <font>
      <vertAlign val="superscript"/>
      <sz val="18"/>
      <color indexed="13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0"/>
      <name val="Comic Sans MS"/>
      <family val="4"/>
    </font>
    <font>
      <sz val="8"/>
      <name val="Tahoma"/>
      <family val="2"/>
    </font>
    <font>
      <sz val="12"/>
      <color indexed="13"/>
      <name val="Comic Sans MS"/>
      <family val="4"/>
    </font>
    <font>
      <sz val="20"/>
      <name val="Arial"/>
      <family val="2"/>
    </font>
    <font>
      <i/>
      <sz val="20"/>
      <color indexed="20"/>
      <name val="Arial"/>
      <family val="2"/>
    </font>
    <font>
      <sz val="8.25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b/>
      <sz val="14"/>
      <color indexed="9"/>
      <name val="Comic Sans MS"/>
      <family val="4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2"/>
      </right>
      <top style="double">
        <color indexed="32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 style="double">
        <color indexed="32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32"/>
      </top>
      <bottom>
        <color indexed="63"/>
      </bottom>
    </border>
    <border>
      <left style="double">
        <color indexed="32"/>
      </left>
      <right>
        <color indexed="63"/>
      </right>
      <top style="double">
        <color indexed="32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/>
    </xf>
    <xf numFmtId="0" fontId="0" fillId="0" borderId="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Fill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4" fontId="18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21" fillId="2" borderId="0" xfId="0" applyFont="1" applyFill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0" fontId="22" fillId="0" borderId="0" xfId="0" applyFont="1" applyAlignment="1">
      <alignment/>
    </xf>
    <xf numFmtId="0" fontId="21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2" fillId="4" borderId="16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5" borderId="0" xfId="0" applyFill="1" applyAlignment="1">
      <alignment/>
    </xf>
    <xf numFmtId="0" fontId="27" fillId="2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1" fontId="28" fillId="0" borderId="0" xfId="0" applyNumberFormat="1" applyFont="1" applyAlignment="1">
      <alignment/>
    </xf>
    <xf numFmtId="0" fontId="22" fillId="6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du nombre de noyaux restants</a:t>
            </a:r>
          </a:p>
        </c:rich>
      </c:tx>
      <c:layout>
        <c:manualLayout>
          <c:xMode val="factor"/>
          <c:yMode val="factor"/>
          <c:x val="0.16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7425"/>
          <c:w val="0.939"/>
          <c:h val="0.7867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général'!$F$3:$F$55</c:f>
              <c:numCache/>
            </c:numRef>
          </c:xVal>
          <c:yVal>
            <c:numRef>
              <c:f>'cas général'!$G$3:$G$55</c:f>
              <c:numCache/>
            </c:numRef>
          </c:yVal>
          <c:smooth val="1"/>
        </c:ser>
        <c:axId val="63068937"/>
        <c:axId val="30749522"/>
      </c:scatterChart>
      <c:valAx>
        <c:axId val="6306893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périodes</a:t>
                </a:r>
              </a:p>
            </c:rich>
          </c:tx>
          <c:layout>
            <c:manualLayout>
              <c:xMode val="factor"/>
              <c:yMode val="factor"/>
              <c:x val="0.0115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49522"/>
        <c:crosses val="autoZero"/>
        <c:crossBetween val="midCat"/>
        <c:dispUnits/>
      </c:valAx>
      <c:valAx>
        <c:axId val="307495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Noyaux</a:t>
                </a:r>
              </a:p>
            </c:rich>
          </c:tx>
          <c:layout>
            <c:manualLayout>
              <c:xMode val="factor"/>
              <c:yMode val="factor"/>
              <c:x val="0.019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68937"/>
        <c:crosses val="autoZero"/>
        <c:crossBetween val="midCat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Décroissance radioactive des 2 isotopes de l'uranium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415"/>
          <c:w val="0.85425"/>
          <c:h val="0.75325"/>
        </c:manualLayout>
      </c:layout>
      <c:scatterChart>
        <c:scatterStyle val="smooth"/>
        <c:varyColors val="0"/>
        <c:ser>
          <c:idx val="0"/>
          <c:order val="0"/>
          <c:tx>
            <c:strRef>
              <c:f>'Uranium 235 et 238'!$B$5</c:f>
              <c:strCache>
                <c:ptCount val="1"/>
                <c:pt idx="0">
                  <c:v>U235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'Uranium 235 et 238'!$A$6:$A$36</c:f>
              <c:numCache/>
            </c:numRef>
          </c:xVal>
          <c:yVal>
            <c:numRef>
              <c:f>'Uranium 235 et 238'!$B$6:$B$36</c:f>
              <c:numCache/>
            </c:numRef>
          </c:yVal>
          <c:smooth val="1"/>
        </c:ser>
        <c:ser>
          <c:idx val="1"/>
          <c:order val="1"/>
          <c:tx>
            <c:strRef>
              <c:f>'Uranium 235 et 238'!$C$5</c:f>
              <c:strCache>
                <c:ptCount val="1"/>
                <c:pt idx="0">
                  <c:v>U238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'Uranium 235 et 238'!$A$6:$A$36</c:f>
              <c:numCache/>
            </c:numRef>
          </c:xVal>
          <c:yVal>
            <c:numRef>
              <c:f>'Uranium 235 et 238'!$C$6:$C$36</c:f>
              <c:numCache/>
            </c:numRef>
          </c:yVal>
          <c:smooth val="1"/>
        </c:ser>
        <c:axId val="8310243"/>
        <c:axId val="7683324"/>
      </c:scatterChart>
      <c:valAx>
        <c:axId val="831024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temps en milliards d'années</a:t>
                </a:r>
              </a:p>
            </c:rich>
          </c:tx>
          <c:layout>
            <c:manualLayout>
              <c:xMode val="factor"/>
              <c:yMode val="factor"/>
              <c:x val="0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83324"/>
        <c:crosses val="autoZero"/>
        <c:crossBetween val="midCat"/>
        <c:dispUnits/>
        <c:majorUnit val="5"/>
        <c:minorUnit val="1"/>
      </c:valAx>
      <c:valAx>
        <c:axId val="768332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Nombre de noyaux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10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0</xdr:rowOff>
    </xdr:from>
    <xdr:to>
      <xdr:col>10</xdr:col>
      <xdr:colOff>333375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714625" y="228600"/>
        <a:ext cx="4114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9</xdr:col>
      <xdr:colOff>228600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9525" y="742950"/>
        <a:ext cx="70770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12</xdr:row>
      <xdr:rowOff>123825</xdr:rowOff>
    </xdr:from>
    <xdr:to>
      <xdr:col>6</xdr:col>
      <xdr:colOff>457200</xdr:colOff>
      <xdr:row>14</xdr:row>
      <xdr:rowOff>114300</xdr:rowOff>
    </xdr:to>
    <xdr:grpSp>
      <xdr:nvGrpSpPr>
        <xdr:cNvPr id="1" name="Group 6"/>
        <xdr:cNvGrpSpPr>
          <a:grpSpLocks/>
        </xdr:cNvGrpSpPr>
      </xdr:nvGrpSpPr>
      <xdr:grpSpPr>
        <a:xfrm>
          <a:off x="5400675" y="1257300"/>
          <a:ext cx="1200150" cy="514350"/>
          <a:chOff x="158" y="190"/>
          <a:chExt cx="126" cy="51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158" y="190"/>
            <a:ext cx="126" cy="51"/>
          </a:xfrm>
          <a:prstGeom prst="rightArrow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179" y="207"/>
            <a:ext cx="61" cy="16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réponse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 topLeftCell="A1">
      <selection activeCell="I1" sqref="I1"/>
    </sheetView>
  </sheetViews>
  <sheetFormatPr defaultColWidth="11.421875" defaultRowHeight="12.75"/>
  <cols>
    <col min="1" max="1" width="13.421875" style="0" customWidth="1"/>
  </cols>
  <sheetData>
    <row r="1" spans="2:8" s="5" customFormat="1" ht="18" customHeight="1">
      <c r="B1" s="6" t="s">
        <v>4</v>
      </c>
      <c r="C1" s="4"/>
      <c r="D1" s="4"/>
      <c r="E1" s="4"/>
      <c r="F1" s="4"/>
      <c r="G1" s="4"/>
      <c r="H1" s="4"/>
    </row>
    <row r="2" s="13" customFormat="1" ht="12.75"/>
    <row r="3" s="13" customFormat="1" ht="12.75">
      <c r="A3" s="13" t="s">
        <v>11</v>
      </c>
    </row>
    <row r="4" spans="2:5" s="15" customFormat="1" ht="23.25">
      <c r="B4" s="11"/>
      <c r="C4" s="12" t="s">
        <v>5</v>
      </c>
      <c r="D4" s="11"/>
      <c r="E4" s="17" t="s">
        <v>12</v>
      </c>
    </row>
    <row r="5" s="13" customFormat="1" ht="12.75">
      <c r="A5" s="13" t="s">
        <v>13</v>
      </c>
    </row>
    <row r="6" spans="2:5" s="13" customFormat="1" ht="27.75">
      <c r="B6" s="18"/>
      <c r="C6" s="19" t="s">
        <v>14</v>
      </c>
      <c r="D6" s="18"/>
      <c r="E6" s="13" t="s">
        <v>15</v>
      </c>
    </row>
    <row r="7" s="13" customFormat="1" ht="14.25">
      <c r="A7" s="13" t="s">
        <v>16</v>
      </c>
    </row>
    <row r="8" spans="1:5" s="13" customFormat="1" ht="12.75">
      <c r="A8" s="13" t="s">
        <v>17</v>
      </c>
      <c r="B8" s="14"/>
      <c r="E8" s="14"/>
    </row>
    <row r="9" spans="2:4" s="15" customFormat="1" ht="27.75">
      <c r="B9" s="11"/>
      <c r="C9" s="12" t="s">
        <v>6</v>
      </c>
      <c r="D9" s="11"/>
    </row>
    <row r="10" s="13" customFormat="1" ht="12.75">
      <c r="A10" s="16" t="s">
        <v>36</v>
      </c>
    </row>
    <row r="11" spans="2:4" s="13" customFormat="1" ht="23.25">
      <c r="B11" s="18"/>
      <c r="C11" s="12" t="s">
        <v>18</v>
      </c>
      <c r="D11" s="18"/>
    </row>
    <row r="12" s="13" customFormat="1" ht="12.75"/>
    <row r="13" s="13" customFormat="1" ht="12.75"/>
    <row r="14" s="13" customFormat="1" ht="12.75"/>
    <row r="15" s="13" customFormat="1" ht="12.75"/>
    <row r="16" s="13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14" sqref="A14"/>
    </sheetView>
  </sheetViews>
  <sheetFormatPr defaultColWidth="11.421875" defaultRowHeight="12.75"/>
  <cols>
    <col min="1" max="1" width="15.140625" style="0" customWidth="1"/>
    <col min="2" max="2" width="6.421875" style="0" customWidth="1"/>
    <col min="3" max="3" width="5.421875" style="0" customWidth="1"/>
    <col min="4" max="4" width="7.00390625" style="0" customWidth="1"/>
    <col min="5" max="5" width="6.28125" style="0" customWidth="1"/>
    <col min="6" max="7" width="11.421875" style="65" customWidth="1"/>
  </cols>
  <sheetData>
    <row r="1" spans="1:9" s="5" customFormat="1" ht="18" customHeight="1">
      <c r="A1" s="3" t="s">
        <v>37</v>
      </c>
      <c r="B1" s="6"/>
      <c r="C1" s="4"/>
      <c r="D1" s="4"/>
      <c r="E1" s="4"/>
      <c r="F1" s="61"/>
      <c r="G1" s="61"/>
      <c r="H1" s="4"/>
      <c r="I1" s="4"/>
    </row>
    <row r="2" spans="1:9" s="9" customFormat="1" ht="18" customHeight="1" thickBot="1">
      <c r="A2" s="7"/>
      <c r="B2" s="7"/>
      <c r="C2" s="8"/>
      <c r="D2" s="8"/>
      <c r="E2" s="8"/>
      <c r="F2" s="62"/>
      <c r="G2" s="62"/>
      <c r="H2" s="8"/>
      <c r="I2" s="8"/>
    </row>
    <row r="3" spans="1:8" s="10" customFormat="1" ht="12.75" customHeight="1" thickTop="1">
      <c r="A3" s="27" t="s">
        <v>7</v>
      </c>
      <c r="B3" s="26"/>
      <c r="C3" s="44">
        <f>$H$3/4</f>
        <v>1.25</v>
      </c>
      <c r="D3" s="20" t="s">
        <v>8</v>
      </c>
      <c r="F3" s="63">
        <v>0</v>
      </c>
      <c r="G3" s="64">
        <f aca="true" t="shared" si="0" ref="G3:G34">$B$8*EXP(-$B$4*F3)</f>
        <v>7000</v>
      </c>
      <c r="H3" s="10">
        <v>5</v>
      </c>
    </row>
    <row r="4" spans="1:7" s="10" customFormat="1" ht="12.75" customHeight="1" thickBot="1">
      <c r="A4" s="21" t="s">
        <v>9</v>
      </c>
      <c r="B4" s="40">
        <f>LN(2)/C3</f>
        <v>0.5545177444479562</v>
      </c>
      <c r="C4" s="45" t="s">
        <v>23</v>
      </c>
      <c r="D4" s="22"/>
      <c r="F4" s="65">
        <f>$C$3</f>
        <v>1.25</v>
      </c>
      <c r="G4" s="64">
        <f t="shared" si="0"/>
        <v>3500</v>
      </c>
    </row>
    <row r="5" spans="6:7" s="10" customFormat="1" ht="12.75" customHeight="1" thickTop="1">
      <c r="F5" s="65">
        <f>F4+$C$3</f>
        <v>2.5</v>
      </c>
      <c r="G5" s="64">
        <f t="shared" si="0"/>
        <v>1750</v>
      </c>
    </row>
    <row r="6" spans="6:7" s="2" customFormat="1" ht="12.75" customHeight="1" thickBot="1">
      <c r="F6" s="65">
        <f aca="true" t="shared" si="1" ref="F6:F55">F5+$C$3</f>
        <v>3.75</v>
      </c>
      <c r="G6" s="64">
        <f t="shared" si="0"/>
        <v>875.0000000000002</v>
      </c>
    </row>
    <row r="7" spans="1:7" ht="13.5" customHeight="1" thickTop="1">
      <c r="A7" s="68" t="s">
        <v>0</v>
      </c>
      <c r="B7" s="69"/>
      <c r="C7" s="23"/>
      <c r="D7" s="24"/>
      <c r="F7" s="65">
        <f t="shared" si="1"/>
        <v>5</v>
      </c>
      <c r="G7" s="64">
        <f t="shared" si="0"/>
        <v>437.5</v>
      </c>
    </row>
    <row r="8" spans="1:7" ht="12.75" customHeight="1" thickBot="1">
      <c r="A8" s="25" t="s">
        <v>19</v>
      </c>
      <c r="B8" s="41">
        <v>7000</v>
      </c>
      <c r="C8" s="43" t="s">
        <v>10</v>
      </c>
      <c r="D8" s="39"/>
      <c r="F8" s="65">
        <f t="shared" si="1"/>
        <v>6.25</v>
      </c>
      <c r="G8" s="64">
        <f t="shared" si="0"/>
        <v>218.75000000000009</v>
      </c>
    </row>
    <row r="9" spans="4:7" ht="12.75" customHeight="1" thickBot="1" thickTop="1">
      <c r="D9" s="1"/>
      <c r="F9" s="65">
        <f t="shared" si="1"/>
        <v>7.5</v>
      </c>
      <c r="G9" s="64">
        <f t="shared" si="0"/>
        <v>109.37500000000004</v>
      </c>
    </row>
    <row r="10" spans="1:7" ht="12.75" customHeight="1" thickTop="1">
      <c r="A10" s="28"/>
      <c r="B10" s="29"/>
      <c r="C10" s="29"/>
      <c r="D10" s="30"/>
      <c r="E10" s="31"/>
      <c r="F10" s="65">
        <f t="shared" si="1"/>
        <v>8.75</v>
      </c>
      <c r="G10" s="64">
        <f t="shared" si="0"/>
        <v>54.687500000000014</v>
      </c>
    </row>
    <row r="11" spans="1:7" ht="12.75" customHeight="1">
      <c r="A11" s="32" t="s">
        <v>20</v>
      </c>
      <c r="B11" s="33">
        <f>B8</f>
        <v>7000</v>
      </c>
      <c r="C11" s="34" t="s">
        <v>21</v>
      </c>
      <c r="D11" s="42">
        <f>B4</f>
        <v>0.5545177444479562</v>
      </c>
      <c r="E11" s="35" t="s">
        <v>22</v>
      </c>
      <c r="F11" s="65">
        <f t="shared" si="1"/>
        <v>10</v>
      </c>
      <c r="G11" s="64">
        <f t="shared" si="0"/>
        <v>27.343750000000007</v>
      </c>
    </row>
    <row r="12" spans="1:7" ht="12.75" customHeight="1" thickBot="1">
      <c r="A12" s="36"/>
      <c r="B12" s="37"/>
      <c r="C12" s="37"/>
      <c r="D12" s="38"/>
      <c r="E12" s="39"/>
      <c r="F12" s="65">
        <f t="shared" si="1"/>
        <v>11.25</v>
      </c>
      <c r="G12" s="64">
        <f t="shared" si="0"/>
        <v>13.671875</v>
      </c>
    </row>
    <row r="13" spans="6:7" ht="12.75" customHeight="1" thickTop="1">
      <c r="F13" s="65">
        <f t="shared" si="1"/>
        <v>12.5</v>
      </c>
      <c r="G13" s="64">
        <f t="shared" si="0"/>
        <v>6.835937500000006</v>
      </c>
    </row>
    <row r="14" spans="4:7" ht="12.75" customHeight="1">
      <c r="D14" s="1"/>
      <c r="F14" s="65">
        <f t="shared" si="1"/>
        <v>13.75</v>
      </c>
      <c r="G14" s="64">
        <f t="shared" si="0"/>
        <v>3.417968750000003</v>
      </c>
    </row>
    <row r="15" spans="4:7" ht="12.75" customHeight="1">
      <c r="D15" s="1"/>
      <c r="F15" s="65">
        <f t="shared" si="1"/>
        <v>15</v>
      </c>
      <c r="G15" s="64">
        <f t="shared" si="0"/>
        <v>1.708984375000001</v>
      </c>
    </row>
    <row r="16" spans="4:7" ht="12.75" customHeight="1">
      <c r="D16" s="1"/>
      <c r="F16" s="65">
        <f t="shared" si="1"/>
        <v>16.25</v>
      </c>
      <c r="G16" s="64">
        <f t="shared" si="0"/>
        <v>0.8544921875000006</v>
      </c>
    </row>
    <row r="17" spans="4:7" ht="12.75" customHeight="1">
      <c r="D17" s="1"/>
      <c r="F17" s="65">
        <f t="shared" si="1"/>
        <v>17.5</v>
      </c>
      <c r="G17" s="64">
        <f t="shared" si="0"/>
        <v>0.42724609375000017</v>
      </c>
    </row>
    <row r="18" spans="4:7" ht="12.75" customHeight="1">
      <c r="D18" s="1"/>
      <c r="F18" s="65">
        <f t="shared" si="1"/>
        <v>18.75</v>
      </c>
      <c r="G18" s="64">
        <f t="shared" si="0"/>
        <v>0.21362304687500008</v>
      </c>
    </row>
    <row r="19" spans="4:7" ht="12.75" customHeight="1">
      <c r="D19" s="1"/>
      <c r="F19" s="65">
        <f t="shared" si="1"/>
        <v>20</v>
      </c>
      <c r="G19" s="64">
        <f t="shared" si="0"/>
        <v>0.10681152343750004</v>
      </c>
    </row>
    <row r="20" spans="4:7" ht="12.75" customHeight="1">
      <c r="D20" s="1"/>
      <c r="F20" s="65">
        <f t="shared" si="1"/>
        <v>21.25</v>
      </c>
      <c r="G20" s="64">
        <f t="shared" si="0"/>
        <v>0.053405761718750014</v>
      </c>
    </row>
    <row r="21" spans="3:7" ht="12.75" customHeight="1">
      <c r="C21" s="1"/>
      <c r="D21" s="1"/>
      <c r="F21" s="65">
        <f t="shared" si="1"/>
        <v>22.5</v>
      </c>
      <c r="G21" s="64">
        <f t="shared" si="0"/>
        <v>0.026702880859375007</v>
      </c>
    </row>
    <row r="22" spans="3:7" ht="12.75" customHeight="1">
      <c r="C22" s="1"/>
      <c r="D22" s="1"/>
      <c r="F22" s="65">
        <f t="shared" si="1"/>
        <v>23.75</v>
      </c>
      <c r="G22" s="64">
        <f t="shared" si="0"/>
        <v>0.0133514404296875</v>
      </c>
    </row>
    <row r="23" spans="3:7" ht="12.75" customHeight="1">
      <c r="C23" s="1"/>
      <c r="D23" s="1"/>
      <c r="F23" s="65">
        <f t="shared" si="1"/>
        <v>25</v>
      </c>
      <c r="G23" s="64">
        <f t="shared" si="0"/>
        <v>0.006675720214843762</v>
      </c>
    </row>
    <row r="24" spans="3:7" ht="12.75" customHeight="1">
      <c r="C24" s="1"/>
      <c r="D24" s="1"/>
      <c r="F24" s="65">
        <f t="shared" si="1"/>
        <v>26.25</v>
      </c>
      <c r="G24" s="64">
        <f t="shared" si="0"/>
        <v>0.003337860107421881</v>
      </c>
    </row>
    <row r="25" spans="3:7" ht="12.75" customHeight="1">
      <c r="C25" s="1"/>
      <c r="D25" s="1"/>
      <c r="F25" s="65">
        <f t="shared" si="1"/>
        <v>27.5</v>
      </c>
      <c r="G25" s="64">
        <f t="shared" si="0"/>
        <v>0.00166893005371094</v>
      </c>
    </row>
    <row r="26" spans="3:7" ht="12.75" customHeight="1">
      <c r="C26" s="1"/>
      <c r="D26" s="1"/>
      <c r="E26" s="1"/>
      <c r="F26" s="65">
        <f t="shared" si="1"/>
        <v>28.75</v>
      </c>
      <c r="G26" s="64">
        <f t="shared" si="0"/>
        <v>0.00083446502685547</v>
      </c>
    </row>
    <row r="27" spans="3:7" ht="12.75" customHeight="1">
      <c r="C27" s="1"/>
      <c r="D27" s="1"/>
      <c r="E27" s="1"/>
      <c r="F27" s="65">
        <f t="shared" si="1"/>
        <v>30</v>
      </c>
      <c r="G27" s="64">
        <f t="shared" si="0"/>
        <v>0.000417232513427735</v>
      </c>
    </row>
    <row r="28" spans="3:7" ht="12.75" customHeight="1">
      <c r="C28" s="1"/>
      <c r="D28" s="1"/>
      <c r="E28" s="1"/>
      <c r="F28" s="65">
        <f t="shared" si="1"/>
        <v>31.25</v>
      </c>
      <c r="G28" s="64">
        <f t="shared" si="0"/>
        <v>0.0002086162567138671</v>
      </c>
    </row>
    <row r="29" spans="3:7" ht="12.75" customHeight="1">
      <c r="C29" s="1"/>
      <c r="D29" s="1"/>
      <c r="E29" s="1"/>
      <c r="F29" s="65">
        <f t="shared" si="1"/>
        <v>32.5</v>
      </c>
      <c r="G29" s="64">
        <f t="shared" si="0"/>
        <v>0.00010430812835693373</v>
      </c>
    </row>
    <row r="30" spans="3:7" ht="12.75" customHeight="1">
      <c r="C30" s="1"/>
      <c r="D30" s="1"/>
      <c r="E30" s="1"/>
      <c r="F30" s="65">
        <f t="shared" si="1"/>
        <v>33.75</v>
      </c>
      <c r="G30" s="64">
        <f t="shared" si="0"/>
        <v>5.2154064178466946E-05</v>
      </c>
    </row>
    <row r="31" spans="3:7" ht="12.75" customHeight="1">
      <c r="C31" s="1"/>
      <c r="D31" s="1"/>
      <c r="E31" s="1"/>
      <c r="F31" s="65">
        <f t="shared" si="1"/>
        <v>35</v>
      </c>
      <c r="G31" s="64">
        <f t="shared" si="0"/>
        <v>2.607703208923343E-05</v>
      </c>
    </row>
    <row r="32" spans="3:7" ht="12.75" customHeight="1">
      <c r="C32" s="1"/>
      <c r="D32" s="1"/>
      <c r="E32" s="1"/>
      <c r="F32" s="65">
        <f t="shared" si="1"/>
        <v>36.25</v>
      </c>
      <c r="G32" s="64">
        <f t="shared" si="0"/>
        <v>1.3038516044616736E-05</v>
      </c>
    </row>
    <row r="33" spans="3:7" ht="12.75" customHeight="1">
      <c r="C33" s="1"/>
      <c r="D33" s="1"/>
      <c r="E33" s="1"/>
      <c r="F33" s="65">
        <f t="shared" si="1"/>
        <v>37.5</v>
      </c>
      <c r="G33" s="64">
        <f t="shared" si="0"/>
        <v>6.5192580223083555E-06</v>
      </c>
    </row>
    <row r="34" spans="3:7" ht="12.75" customHeight="1">
      <c r="C34" s="1"/>
      <c r="D34" s="1"/>
      <c r="E34" s="1"/>
      <c r="F34" s="65">
        <f t="shared" si="1"/>
        <v>38.75</v>
      </c>
      <c r="G34" s="64">
        <f t="shared" si="0"/>
        <v>3.2596290111541837E-06</v>
      </c>
    </row>
    <row r="35" spans="3:7" ht="12.75" customHeight="1">
      <c r="C35" s="1"/>
      <c r="D35" s="1"/>
      <c r="E35" s="1"/>
      <c r="F35" s="65">
        <f t="shared" si="1"/>
        <v>40</v>
      </c>
      <c r="G35" s="64">
        <f aca="true" t="shared" si="2" ref="G35:G55">$B$8*EXP(-$B$4*F35)</f>
        <v>1.6298145055770885E-06</v>
      </c>
    </row>
    <row r="36" spans="3:7" ht="12.75" customHeight="1">
      <c r="C36" s="1"/>
      <c r="D36" s="1"/>
      <c r="E36" s="1"/>
      <c r="F36" s="65">
        <f t="shared" si="1"/>
        <v>41.25</v>
      </c>
      <c r="G36" s="64">
        <f t="shared" si="2"/>
        <v>8.149072527885457E-07</v>
      </c>
    </row>
    <row r="37" spans="1:7" ht="12.75" customHeight="1">
      <c r="A37" s="1"/>
      <c r="B37" s="1"/>
      <c r="C37" s="1"/>
      <c r="D37" s="1"/>
      <c r="E37" s="1"/>
      <c r="F37" s="65">
        <f t="shared" si="1"/>
        <v>42.5</v>
      </c>
      <c r="G37" s="64">
        <f t="shared" si="2"/>
        <v>4.074536263942721E-07</v>
      </c>
    </row>
    <row r="38" spans="1:7" ht="12.75" customHeight="1">
      <c r="A38" s="1"/>
      <c r="B38" s="1"/>
      <c r="C38" s="1"/>
      <c r="D38" s="1"/>
      <c r="E38" s="1"/>
      <c r="F38" s="65">
        <f t="shared" si="1"/>
        <v>43.75</v>
      </c>
      <c r="G38" s="64">
        <f t="shared" si="2"/>
        <v>2.0372681319713638E-07</v>
      </c>
    </row>
    <row r="39" spans="1:7" ht="12.75" customHeight="1">
      <c r="A39" s="1"/>
      <c r="B39" s="1"/>
      <c r="C39" s="1"/>
      <c r="D39" s="1"/>
      <c r="E39" s="1"/>
      <c r="F39" s="65">
        <f t="shared" si="1"/>
        <v>45</v>
      </c>
      <c r="G39" s="64">
        <f t="shared" si="2"/>
        <v>1.01863406598568E-07</v>
      </c>
    </row>
    <row r="40" spans="1:7" ht="12.75" customHeight="1">
      <c r="A40" s="1"/>
      <c r="B40" s="1"/>
      <c r="C40" s="1"/>
      <c r="D40" s="1"/>
      <c r="E40" s="1"/>
      <c r="F40" s="65">
        <f t="shared" si="1"/>
        <v>46.25</v>
      </c>
      <c r="G40" s="64">
        <f t="shared" si="2"/>
        <v>5.093170329928408E-08</v>
      </c>
    </row>
    <row r="41" spans="1:7" ht="12.75" customHeight="1">
      <c r="A41" s="1"/>
      <c r="B41" s="1"/>
      <c r="C41" s="1"/>
      <c r="D41" s="1"/>
      <c r="E41" s="1"/>
      <c r="F41" s="65">
        <f t="shared" si="1"/>
        <v>47.5</v>
      </c>
      <c r="G41" s="64">
        <f t="shared" si="2"/>
        <v>2.5465851649641997E-08</v>
      </c>
    </row>
    <row r="42" spans="5:7" ht="12.75" customHeight="1">
      <c r="E42" s="1"/>
      <c r="F42" s="65">
        <f t="shared" si="1"/>
        <v>48.75</v>
      </c>
      <c r="G42" s="64">
        <f t="shared" si="2"/>
        <v>1.273292582482102E-08</v>
      </c>
    </row>
    <row r="43" spans="5:7" ht="12.75" customHeight="1">
      <c r="E43" s="1"/>
      <c r="F43" s="65">
        <f t="shared" si="1"/>
        <v>50</v>
      </c>
      <c r="G43" s="64">
        <f t="shared" si="2"/>
        <v>6.36646291241052E-09</v>
      </c>
    </row>
    <row r="44" spans="5:7" ht="12.75" customHeight="1">
      <c r="E44" s="1"/>
      <c r="F44" s="65">
        <f t="shared" si="1"/>
        <v>51.25</v>
      </c>
      <c r="G44" s="64">
        <f t="shared" si="2"/>
        <v>3.1832314562052546E-09</v>
      </c>
    </row>
    <row r="45" spans="5:7" ht="12.75" customHeight="1">
      <c r="E45" s="1"/>
      <c r="F45" s="65">
        <f t="shared" si="1"/>
        <v>52.5</v>
      </c>
      <c r="G45" s="64">
        <f t="shared" si="2"/>
        <v>1.5916157281026298E-09</v>
      </c>
    </row>
    <row r="46" spans="5:7" ht="12.75" customHeight="1">
      <c r="E46" s="1"/>
      <c r="F46" s="65">
        <f t="shared" si="1"/>
        <v>53.75</v>
      </c>
      <c r="G46" s="64">
        <f t="shared" si="2"/>
        <v>7.958078640513134E-10</v>
      </c>
    </row>
    <row r="47" spans="5:7" ht="12.75" customHeight="1">
      <c r="E47" s="1"/>
      <c r="F47" s="65">
        <f t="shared" si="1"/>
        <v>55</v>
      </c>
      <c r="G47" s="64">
        <f t="shared" si="2"/>
        <v>3.9790393202565745E-10</v>
      </c>
    </row>
    <row r="48" spans="5:7" ht="12.75" customHeight="1">
      <c r="E48" s="1"/>
      <c r="F48" s="65">
        <f t="shared" si="1"/>
        <v>56.25</v>
      </c>
      <c r="G48" s="64">
        <f t="shared" si="2"/>
        <v>1.989519660128283E-10</v>
      </c>
    </row>
    <row r="49" spans="5:7" ht="12.75" customHeight="1">
      <c r="E49" s="1"/>
      <c r="F49" s="65">
        <f t="shared" si="1"/>
        <v>57.5</v>
      </c>
      <c r="G49" s="64">
        <f t="shared" si="2"/>
        <v>9.947598300641434E-11</v>
      </c>
    </row>
    <row r="50" spans="5:7" ht="12.75" customHeight="1">
      <c r="E50" s="1"/>
      <c r="F50" s="65">
        <f t="shared" si="1"/>
        <v>58.75</v>
      </c>
      <c r="G50" s="64">
        <f t="shared" si="2"/>
        <v>4.9737991503207246E-11</v>
      </c>
    </row>
    <row r="51" spans="5:7" ht="12.75" customHeight="1">
      <c r="E51" s="1"/>
      <c r="F51" s="65">
        <f t="shared" si="1"/>
        <v>60</v>
      </c>
      <c r="G51" s="64">
        <f t="shared" si="2"/>
        <v>2.4868995751603578E-11</v>
      </c>
    </row>
    <row r="52" spans="5:7" ht="12.75">
      <c r="E52" s="1"/>
      <c r="F52" s="65">
        <f t="shared" si="1"/>
        <v>61.25</v>
      </c>
      <c r="G52" s="64">
        <f t="shared" si="2"/>
        <v>1.2434497875801768E-11</v>
      </c>
    </row>
    <row r="53" spans="6:7" ht="12.75">
      <c r="F53" s="65">
        <f t="shared" si="1"/>
        <v>62.5</v>
      </c>
      <c r="G53" s="64">
        <f t="shared" si="2"/>
        <v>6.217248937900871E-12</v>
      </c>
    </row>
    <row r="54" spans="6:7" ht="12.75">
      <c r="F54" s="65">
        <f t="shared" si="1"/>
        <v>63.75</v>
      </c>
      <c r="G54" s="64">
        <f t="shared" si="2"/>
        <v>3.108624468950452E-12</v>
      </c>
    </row>
    <row r="55" spans="6:7" ht="12.75">
      <c r="F55" s="65">
        <f t="shared" si="1"/>
        <v>65</v>
      </c>
      <c r="G55" s="64">
        <f t="shared" si="2"/>
        <v>1.554312234475223E-12</v>
      </c>
    </row>
  </sheetData>
  <mergeCells count="1">
    <mergeCell ref="A7:B7"/>
  </mergeCells>
  <printOptions/>
  <pageMargins left="0.75" right="0.75" top="1" bottom="1" header="0.4921259845" footer="0.4921259845"/>
  <pageSetup horizontalDpi="360" verticalDpi="36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RowColHeaders="0" workbookViewId="0" topLeftCell="A1">
      <selection activeCell="G28" sqref="G28"/>
    </sheetView>
  </sheetViews>
  <sheetFormatPr defaultColWidth="11.421875" defaultRowHeight="12.75"/>
  <sheetData>
    <row r="1" s="46" customFormat="1" ht="19.5">
      <c r="A1" s="46" t="s">
        <v>29</v>
      </c>
    </row>
    <row r="2" ht="12.75">
      <c r="B2" s="58" t="s">
        <v>25</v>
      </c>
    </row>
    <row r="3" ht="12.75">
      <c r="B3" s="59" t="s">
        <v>26</v>
      </c>
    </row>
    <row r="4" spans="3:6" ht="12.75">
      <c r="C4" s="60" t="s">
        <v>35</v>
      </c>
      <c r="D4" s="60"/>
      <c r="E4" s="60"/>
      <c r="F4" s="60"/>
    </row>
    <row r="5" spans="1:3" ht="12.75">
      <c r="A5" t="s">
        <v>30</v>
      </c>
      <c r="B5" t="s">
        <v>27</v>
      </c>
      <c r="C5" t="s">
        <v>24</v>
      </c>
    </row>
    <row r="6" spans="1:3" ht="12.75">
      <c r="A6">
        <v>0</v>
      </c>
      <c r="B6">
        <f>1000*EXP(-LN(2)*A6/(700000000))</f>
        <v>1000</v>
      </c>
      <c r="C6">
        <f>1000*EXP(-LN(2)*A6/(5000000000))</f>
        <v>1000</v>
      </c>
    </row>
    <row r="7" spans="1:3" ht="12.75">
      <c r="A7" s="48">
        <v>1</v>
      </c>
      <c r="B7" s="48">
        <f>1000*EXP(-LN(2)*A7/(0.7))</f>
        <v>371.4985722842371</v>
      </c>
      <c r="C7" s="48">
        <f>1000*EXP(-LN(2)*A7/(5))</f>
        <v>870.5505632961241</v>
      </c>
    </row>
    <row r="8" spans="1:3" ht="12.75">
      <c r="A8" s="66">
        <v>2</v>
      </c>
      <c r="B8" s="66">
        <f aca="true" t="shared" si="0" ref="B8:B36">1000*EXP(-LN(2)*A8/(0.7))</f>
        <v>138.01118920922653</v>
      </c>
      <c r="C8" s="66">
        <f aca="true" t="shared" si="1" ref="C8:C36">1000*EXP(-LN(2)*A8/(5))</f>
        <v>757.8582832551991</v>
      </c>
    </row>
    <row r="9" spans="1:3" ht="12.75">
      <c r="A9" s="66">
        <v>3</v>
      </c>
      <c r="B9" s="66">
        <f t="shared" si="0"/>
        <v>51.27095975047738</v>
      </c>
      <c r="C9" s="66">
        <f t="shared" si="1"/>
        <v>659.7539553864472</v>
      </c>
    </row>
    <row r="10" spans="1:3" ht="12.75">
      <c r="A10" s="66">
        <v>4</v>
      </c>
      <c r="B10" s="66">
        <f t="shared" si="0"/>
        <v>19.047088346944925</v>
      </c>
      <c r="C10" s="66">
        <f t="shared" si="1"/>
        <v>574.3491774985175</v>
      </c>
    </row>
    <row r="11" spans="1:3" ht="12.75">
      <c r="A11" s="66">
        <v>5</v>
      </c>
      <c r="B11" s="66">
        <f t="shared" si="0"/>
        <v>7.07596612706177</v>
      </c>
      <c r="C11" s="66">
        <f t="shared" si="1"/>
        <v>500</v>
      </c>
    </row>
    <row r="12" spans="1:3" ht="12.75">
      <c r="A12" s="66">
        <v>6</v>
      </c>
      <c r="B12" s="66">
        <f t="shared" si="0"/>
        <v>2.6287113137350717</v>
      </c>
      <c r="C12" s="66">
        <f t="shared" si="1"/>
        <v>435.2752816480621</v>
      </c>
    </row>
    <row r="13" spans="1:3" ht="12.75">
      <c r="A13" s="66">
        <v>7</v>
      </c>
      <c r="B13" s="66">
        <f t="shared" si="0"/>
        <v>0.9765625</v>
      </c>
      <c r="C13" s="66">
        <f t="shared" si="1"/>
        <v>378.92914162759956</v>
      </c>
    </row>
    <row r="14" spans="1:3" ht="12.75">
      <c r="A14" s="66">
        <v>8</v>
      </c>
      <c r="B14" s="66">
        <f t="shared" si="0"/>
        <v>0.3627915744963252</v>
      </c>
      <c r="C14" s="66">
        <f t="shared" si="1"/>
        <v>329.8769776932236</v>
      </c>
    </row>
    <row r="15" spans="1:3" ht="12.75">
      <c r="A15" s="66">
        <v>9</v>
      </c>
      <c r="B15" s="66">
        <f t="shared" si="0"/>
        <v>0.1347765519621353</v>
      </c>
      <c r="C15" s="66">
        <f t="shared" si="1"/>
        <v>287.17458874925876</v>
      </c>
    </row>
    <row r="16" spans="1:3" ht="12.75">
      <c r="A16" s="66">
        <v>10</v>
      </c>
      <c r="B16" s="66">
        <f t="shared" si="0"/>
        <v>0.05006929663132555</v>
      </c>
      <c r="C16" s="66">
        <f t="shared" si="1"/>
        <v>250</v>
      </c>
    </row>
    <row r="17" spans="1:3" ht="12.75">
      <c r="A17" s="66">
        <v>11</v>
      </c>
      <c r="B17" s="66">
        <f t="shared" si="0"/>
        <v>0.018600672213813396</v>
      </c>
      <c r="C17" s="66">
        <f t="shared" si="1"/>
        <v>217.63764082403102</v>
      </c>
    </row>
    <row r="18" spans="1:3" ht="12.75">
      <c r="A18" s="66">
        <v>12</v>
      </c>
      <c r="B18" s="66">
        <f t="shared" si="0"/>
        <v>0.006910123170958766</v>
      </c>
      <c r="C18" s="66">
        <f t="shared" si="1"/>
        <v>189.4645708137998</v>
      </c>
    </row>
    <row r="19" spans="1:3" ht="12.75">
      <c r="A19" s="66">
        <v>13</v>
      </c>
      <c r="B19" s="66">
        <f t="shared" si="0"/>
        <v>0.002567100892319406</v>
      </c>
      <c r="C19" s="66">
        <f t="shared" si="1"/>
        <v>164.93848884661182</v>
      </c>
    </row>
    <row r="20" spans="1:3" ht="12.75">
      <c r="A20" s="66">
        <v>14</v>
      </c>
      <c r="B20" s="66">
        <f t="shared" si="0"/>
        <v>0.00095367431640625</v>
      </c>
      <c r="C20" s="66">
        <f t="shared" si="1"/>
        <v>143.5872943746294</v>
      </c>
    </row>
    <row r="21" spans="1:3" ht="12.75">
      <c r="A21" s="66">
        <v>15</v>
      </c>
      <c r="B21" s="66">
        <f t="shared" si="0"/>
        <v>0.0003542886469690676</v>
      </c>
      <c r="C21" s="66">
        <f t="shared" si="1"/>
        <v>125.00000000000003</v>
      </c>
    </row>
    <row r="22" spans="1:3" ht="12.75">
      <c r="A22" s="66">
        <v>16</v>
      </c>
      <c r="B22" s="66">
        <f t="shared" si="0"/>
        <v>0.00013161772652552266</v>
      </c>
      <c r="C22" s="66">
        <f t="shared" si="1"/>
        <v>108.81882041201553</v>
      </c>
    </row>
    <row r="23" spans="1:3" ht="12.75">
      <c r="A23" s="66">
        <v>17</v>
      </c>
      <c r="B23" s="66">
        <f t="shared" si="0"/>
        <v>4.889579749152881E-05</v>
      </c>
      <c r="C23" s="66">
        <f t="shared" si="1"/>
        <v>94.73228540689989</v>
      </c>
    </row>
    <row r="24" spans="1:3" ht="12.75">
      <c r="A24" s="66">
        <v>18</v>
      </c>
      <c r="B24" s="66">
        <f t="shared" si="0"/>
        <v>1.816471895880216E-05</v>
      </c>
      <c r="C24" s="66">
        <f t="shared" si="1"/>
        <v>82.4692444233059</v>
      </c>
    </row>
    <row r="25" spans="1:3" ht="12.75">
      <c r="A25" s="66">
        <v>19</v>
      </c>
      <c r="B25" s="66">
        <f t="shared" si="0"/>
        <v>6.748167159139402E-06</v>
      </c>
      <c r="C25" s="66">
        <f t="shared" si="1"/>
        <v>71.79364718731469</v>
      </c>
    </row>
    <row r="26" spans="1:3" ht="12.75">
      <c r="A26" s="66">
        <v>20</v>
      </c>
      <c r="B26" s="66">
        <f t="shared" si="0"/>
        <v>2.5069344651556678E-06</v>
      </c>
      <c r="C26" s="66">
        <f t="shared" si="1"/>
        <v>62.5</v>
      </c>
    </row>
    <row r="27" spans="1:3" ht="12.75">
      <c r="A27" s="66">
        <v>21</v>
      </c>
      <c r="B27" s="66">
        <f t="shared" si="0"/>
        <v>9.313225746154761E-07</v>
      </c>
      <c r="C27" s="66">
        <f t="shared" si="1"/>
        <v>54.40941020600776</v>
      </c>
    </row>
    <row r="28" spans="1:3" ht="12.75">
      <c r="A28" s="66">
        <v>22</v>
      </c>
      <c r="B28" s="66">
        <f t="shared" si="0"/>
        <v>3.4598500680572975E-07</v>
      </c>
      <c r="C28" s="66">
        <f t="shared" si="1"/>
        <v>47.366142703449945</v>
      </c>
    </row>
    <row r="29" spans="1:3" ht="12.75">
      <c r="A29" s="66">
        <v>23</v>
      </c>
      <c r="B29" s="66">
        <f t="shared" si="0"/>
        <v>1.2853293606008037E-07</v>
      </c>
      <c r="C29" s="66">
        <f t="shared" si="1"/>
        <v>41.23462221165295</v>
      </c>
    </row>
    <row r="30" spans="1:3" ht="12.75">
      <c r="A30" s="66">
        <v>24</v>
      </c>
      <c r="B30" s="66">
        <f t="shared" si="0"/>
        <v>4.774980223782123E-08</v>
      </c>
      <c r="C30" s="66">
        <f t="shared" si="1"/>
        <v>35.89682359365736</v>
      </c>
    </row>
    <row r="31" spans="1:3" ht="12.75">
      <c r="A31" s="66">
        <v>25</v>
      </c>
      <c r="B31" s="66">
        <f t="shared" si="0"/>
        <v>1.773898335820522E-08</v>
      </c>
      <c r="C31" s="66">
        <f t="shared" si="1"/>
        <v>31.25</v>
      </c>
    </row>
    <row r="32" spans="1:3" ht="12.75">
      <c r="A32" s="66">
        <v>26</v>
      </c>
      <c r="B32" s="66">
        <f t="shared" si="0"/>
        <v>6.59000699134709E-09</v>
      </c>
      <c r="C32" s="66">
        <f t="shared" si="1"/>
        <v>27.204705103003892</v>
      </c>
    </row>
    <row r="33" spans="1:3" ht="12.75">
      <c r="A33" s="66">
        <v>27</v>
      </c>
      <c r="B33" s="66">
        <f t="shared" si="0"/>
        <v>2.4481781886285797E-09</v>
      </c>
      <c r="C33" s="66">
        <f t="shared" si="1"/>
        <v>23.68307135172497</v>
      </c>
    </row>
    <row r="34" spans="1:3" ht="12.75">
      <c r="A34" s="66">
        <v>28</v>
      </c>
      <c r="B34" s="66">
        <f t="shared" si="0"/>
        <v>9.094947017729282E-10</v>
      </c>
      <c r="C34" s="66">
        <f t="shared" si="1"/>
        <v>20.61731110582648</v>
      </c>
    </row>
    <row r="35" spans="1:3" ht="12.75">
      <c r="A35" s="66">
        <v>29</v>
      </c>
      <c r="B35" s="66">
        <f t="shared" si="0"/>
        <v>3.3787598320872015E-10</v>
      </c>
      <c r="C35" s="66">
        <f t="shared" si="1"/>
        <v>17.948411796828662</v>
      </c>
    </row>
    <row r="36" spans="1:3" ht="12.75">
      <c r="A36" s="66">
        <v>30</v>
      </c>
      <c r="B36" s="66">
        <f t="shared" si="0"/>
        <v>1.2552044537117258E-10</v>
      </c>
      <c r="C36" s="66">
        <f t="shared" si="1"/>
        <v>15.625000000000007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85" zoomScaleNormal="85" workbookViewId="0" topLeftCell="A1">
      <selection activeCell="G1" sqref="G1"/>
    </sheetView>
  </sheetViews>
  <sheetFormatPr defaultColWidth="11.421875" defaultRowHeight="12.75"/>
  <cols>
    <col min="1" max="1" width="6.57421875" style="0" customWidth="1"/>
    <col min="4" max="4" width="12.7109375" style="0" customWidth="1"/>
    <col min="5" max="5" width="38.57421875" style="1" customWidth="1"/>
    <col min="8" max="8" width="12.7109375" style="0" customWidth="1"/>
  </cols>
  <sheetData>
    <row r="1" spans="1:5" s="46" customFormat="1" ht="19.5">
      <c r="A1" s="46" t="s">
        <v>28</v>
      </c>
      <c r="E1" s="50"/>
    </row>
    <row r="2" s="54" customFormat="1" ht="12" customHeight="1" thickBot="1">
      <c r="E2" s="55"/>
    </row>
    <row r="3" spans="1:6" ht="16.5" thickBot="1" thickTop="1">
      <c r="A3">
        <v>7</v>
      </c>
      <c r="E3" s="53" t="s">
        <v>33</v>
      </c>
      <c r="F3" s="56" t="str">
        <f>IF(A3=1,"Z=53",IF(A3=2,"Z=55",IF(A3=3,"Z=6",IF(A3=4,"Z=15",IF(A3=5,"Z=86","Z=92")))))</f>
        <v>Z=92</v>
      </c>
    </row>
    <row r="4" ht="14.25" thickBot="1" thickTop="1"/>
    <row r="5" ht="27" thickBot="1" thickTop="1">
      <c r="E5" s="52" t="str">
        <f>IF(OR(A3=1,A3=2,A3=3),"radioactivité béta -",IF(A3=4,"radioactivité béta +","radioactivité alpha"))</f>
        <v>radioactivité alpha</v>
      </c>
    </row>
    <row r="6" ht="12.75" hidden="1">
      <c r="B6" s="51" t="s">
        <v>1</v>
      </c>
    </row>
    <row r="7" ht="12.75" hidden="1">
      <c r="B7" s="51" t="s">
        <v>2</v>
      </c>
    </row>
    <row r="8" ht="12.75" hidden="1">
      <c r="B8" s="51" t="s">
        <v>3</v>
      </c>
    </row>
    <row r="9" ht="12.75" hidden="1">
      <c r="B9" s="47" t="s">
        <v>31</v>
      </c>
    </row>
    <row r="10" ht="12.75" hidden="1">
      <c r="B10" t="s">
        <v>32</v>
      </c>
    </row>
    <row r="11" ht="12.75" hidden="1">
      <c r="B11" s="47" t="s">
        <v>25</v>
      </c>
    </row>
    <row r="12" ht="12.75" hidden="1">
      <c r="B12" s="47" t="s">
        <v>26</v>
      </c>
    </row>
    <row r="13" ht="14.25" thickBot="1" thickTop="1"/>
    <row r="14" spans="1:8" s="49" customFormat="1" ht="27" thickBot="1" thickTop="1">
      <c r="A14" s="57" t="s">
        <v>34</v>
      </c>
      <c r="H14" s="67">
        <v>90</v>
      </c>
    </row>
    <row r="15" ht="13.5" thickTop="1"/>
    <row r="16" ht="25.5">
      <c r="B16" s="57" t="str">
        <f>IF(AND(A3=1,H14=54),"Gagné ! il s'agit du xénon ",IF(AND(A3=2,H14=56),"Gagné ! il s'agit du baryum",IF(AND(A3=3,H14=7),"Gagné ! Il s'agit de l'azote",IF(AND(A3=4,H14=14),"Gagné ! Il s'agit du silicium",IF(AND(A3=5,H14=84),"Gagné ! Il s'agit du polonium",IF(AND(OR(A3=6,A3=7),H14=90),"Gagné ! Il s'agit du thorium","Perdu ! essaye encore !"))))))</f>
        <v>Gagné ! Il s'agit du thorium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décroissance radioactive</dc:title>
  <dc:subject/>
  <dc:creator>I.Tarride</dc:creator>
  <cp:keywords/>
  <dc:description/>
  <cp:lastModifiedBy>a</cp:lastModifiedBy>
  <dcterms:created xsi:type="dcterms:W3CDTF">2002-04-18T13:54:32Z</dcterms:created>
  <dcterms:modified xsi:type="dcterms:W3CDTF">2002-07-30T21:39:03Z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